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4\Services Sector\"/>
    </mc:Choice>
  </mc:AlternateContent>
  <xr:revisionPtr revIDLastSave="0" documentId="13_ncr:1_{F0AE7A2E-5B18-421B-94C8-ECBA84AD27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nual Financial Data" sheetId="1" r:id="rId1"/>
    <sheet name="Financial Ratio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2" l="1"/>
  <c r="D38" i="2"/>
  <c r="E38" i="2"/>
  <c r="F38" i="2"/>
  <c r="G38" i="2"/>
  <c r="H38" i="2"/>
  <c r="I38" i="2"/>
  <c r="J38" i="2"/>
  <c r="K38" i="2"/>
  <c r="L38" i="2"/>
  <c r="M38" i="2"/>
  <c r="B38" i="2"/>
  <c r="B35" i="2" l="1"/>
  <c r="C37" i="2"/>
  <c r="D37" i="2"/>
  <c r="E37" i="2"/>
  <c r="F37" i="2"/>
  <c r="G37" i="2"/>
  <c r="H37" i="2"/>
  <c r="I37" i="2"/>
  <c r="J37" i="2"/>
  <c r="K37" i="2"/>
  <c r="L37" i="2"/>
  <c r="M37" i="2"/>
  <c r="B37" i="2"/>
  <c r="M34" i="2"/>
  <c r="L34" i="2"/>
  <c r="K34" i="2"/>
  <c r="J34" i="2"/>
  <c r="I34" i="2"/>
  <c r="H34" i="2"/>
  <c r="G34" i="2"/>
  <c r="C34" i="2"/>
  <c r="D34" i="2"/>
  <c r="E34" i="2"/>
  <c r="F34" i="2"/>
  <c r="B34" i="2"/>
  <c r="C33" i="2"/>
  <c r="D33" i="2"/>
  <c r="E33" i="2"/>
  <c r="F33" i="2"/>
  <c r="G33" i="2"/>
  <c r="H33" i="2"/>
  <c r="I33" i="2"/>
  <c r="J33" i="2"/>
  <c r="K33" i="2"/>
  <c r="L33" i="2"/>
  <c r="M33" i="2"/>
  <c r="B33" i="2"/>
  <c r="C31" i="2"/>
  <c r="D31" i="2"/>
  <c r="E31" i="2"/>
  <c r="F31" i="2"/>
  <c r="G31" i="2"/>
  <c r="H31" i="2"/>
  <c r="I31" i="2"/>
  <c r="M31" i="2"/>
  <c r="B31" i="2"/>
  <c r="C30" i="2"/>
  <c r="D30" i="2"/>
  <c r="E30" i="2"/>
  <c r="F30" i="2"/>
  <c r="G30" i="2"/>
  <c r="H30" i="2"/>
  <c r="I30" i="2"/>
  <c r="J30" i="2"/>
  <c r="K30" i="2"/>
  <c r="L30" i="2"/>
  <c r="M30" i="2"/>
  <c r="B30" i="2"/>
  <c r="C29" i="2"/>
  <c r="D29" i="2"/>
  <c r="E29" i="2"/>
  <c r="F29" i="2"/>
  <c r="G29" i="2"/>
  <c r="H29" i="2"/>
  <c r="I29" i="2"/>
  <c r="J29" i="2"/>
  <c r="K29" i="2"/>
  <c r="L29" i="2"/>
  <c r="M29" i="2"/>
  <c r="B29" i="2"/>
  <c r="C27" i="2"/>
  <c r="D27" i="2"/>
  <c r="E27" i="2"/>
  <c r="F27" i="2"/>
  <c r="G27" i="2"/>
  <c r="H27" i="2"/>
  <c r="I27" i="2"/>
  <c r="J27" i="2"/>
  <c r="K27" i="2"/>
  <c r="L27" i="2"/>
  <c r="M27" i="2"/>
  <c r="B27" i="2"/>
  <c r="C26" i="2"/>
  <c r="D26" i="2"/>
  <c r="E26" i="2"/>
  <c r="F26" i="2"/>
  <c r="G26" i="2"/>
  <c r="H26" i="2"/>
  <c r="I26" i="2"/>
  <c r="J26" i="2"/>
  <c r="K26" i="2"/>
  <c r="L26" i="2"/>
  <c r="M26" i="2"/>
  <c r="B26" i="2"/>
  <c r="C25" i="2"/>
  <c r="D25" i="2"/>
  <c r="E25" i="2"/>
  <c r="F25" i="2"/>
  <c r="G25" i="2"/>
  <c r="H25" i="2"/>
  <c r="I25" i="2"/>
  <c r="K25" i="2"/>
  <c r="L25" i="2"/>
  <c r="M25" i="2"/>
  <c r="B25" i="2"/>
  <c r="C24" i="2" l="1"/>
  <c r="D24" i="2"/>
  <c r="E24" i="2"/>
  <c r="F24" i="2"/>
  <c r="G24" i="2"/>
  <c r="H24" i="2"/>
  <c r="I24" i="2"/>
  <c r="K24" i="2"/>
  <c r="L24" i="2"/>
  <c r="M24" i="2"/>
  <c r="B24" i="2"/>
  <c r="C21" i="2"/>
  <c r="C20" i="2"/>
  <c r="J19" i="2"/>
  <c r="J18" i="2"/>
  <c r="C18" i="2"/>
  <c r="D18" i="2"/>
  <c r="E18" i="2"/>
  <c r="F18" i="2"/>
  <c r="G18" i="2"/>
  <c r="H18" i="2"/>
  <c r="I18" i="2"/>
  <c r="K18" i="2"/>
  <c r="L18" i="2"/>
  <c r="M18" i="2"/>
  <c r="K19" i="2" l="1"/>
  <c r="L19" i="2"/>
  <c r="K20" i="2"/>
  <c r="K21" i="2"/>
  <c r="D21" i="2" l="1"/>
  <c r="E21" i="2"/>
  <c r="F21" i="2"/>
  <c r="G21" i="2"/>
  <c r="H21" i="2"/>
  <c r="I21" i="2"/>
  <c r="M21" i="2"/>
  <c r="D20" i="2"/>
  <c r="E20" i="2"/>
  <c r="F20" i="2"/>
  <c r="G20" i="2"/>
  <c r="H20" i="2"/>
  <c r="I20" i="2"/>
  <c r="M20" i="2"/>
  <c r="C19" i="2"/>
  <c r="D19" i="2"/>
  <c r="E19" i="2"/>
  <c r="F19" i="2"/>
  <c r="G19" i="2"/>
  <c r="H19" i="2"/>
  <c r="I19" i="2"/>
  <c r="M19" i="2"/>
  <c r="B19" i="2"/>
  <c r="B18" i="2"/>
  <c r="C17" i="2"/>
  <c r="M17" i="2" l="1"/>
  <c r="M35" i="2"/>
  <c r="M23" i="2"/>
  <c r="C35" i="2" l="1"/>
  <c r="D35" i="2"/>
  <c r="E35" i="2"/>
  <c r="F35" i="2"/>
  <c r="G35" i="2"/>
  <c r="H35" i="2"/>
  <c r="I35" i="2"/>
  <c r="J35" i="2"/>
  <c r="K35" i="2"/>
  <c r="L35" i="2"/>
  <c r="C23" i="2"/>
  <c r="D23" i="2"/>
  <c r="E23" i="2"/>
  <c r="F23" i="2"/>
  <c r="G23" i="2"/>
  <c r="H23" i="2"/>
  <c r="I23" i="2"/>
  <c r="K23" i="2"/>
  <c r="L23" i="2"/>
  <c r="B23" i="2"/>
  <c r="H17" i="2" l="1"/>
  <c r="I17" i="2"/>
  <c r="K17" i="2"/>
  <c r="D17" i="2"/>
  <c r="E17" i="2"/>
  <c r="F17" i="2"/>
  <c r="G17" i="2" l="1"/>
</calcChain>
</file>

<file path=xl/sharedStrings.xml><?xml version="1.0" encoding="utf-8"?>
<sst xmlns="http://schemas.openxmlformats.org/spreadsheetml/2006/main" count="312" uniqueCount="259">
  <si>
    <t>JORDAN EXPRESS TOURIST TRANSPORT</t>
  </si>
  <si>
    <t>JORDAN NATIONAL SHIPPING LINES</t>
  </si>
  <si>
    <t>MASAFAT FOR SPECIALISED TRANSPORT</t>
  </si>
  <si>
    <t>RUM GROUP FOR TRANSPORTATION &amp; TOURISM INVESTMENT</t>
  </si>
  <si>
    <t>SALAM INTERNATIONL TRANSPORT &amp; TRADING</t>
  </si>
  <si>
    <t>TRUST INTERNATIONAL TRANSPORT</t>
  </si>
  <si>
    <t>الاردنية للاستثمار والنقل المتعدد</t>
  </si>
  <si>
    <t>الثقة للنقل الدولي</t>
  </si>
  <si>
    <t>الخطوط البحرية الوطنية الاردنية</t>
  </si>
  <si>
    <t>السلام الدولية للنقل والتجارة</t>
  </si>
  <si>
    <t>العبور للشحن والنقل</t>
  </si>
  <si>
    <t>المتكاملة للنقل المتعدد</t>
  </si>
  <si>
    <t>المجموعة المتحدة للنقل البري</t>
  </si>
  <si>
    <t>النقليات السياحة الاردنية /جت</t>
  </si>
  <si>
    <t>عالية -الخطوط الجوية الملكية الأردنية</t>
  </si>
  <si>
    <t>مجموعة رم للنقل والاستثمار السياحي</t>
  </si>
  <si>
    <t>مسافات للنقل المتخصص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</si>
  <si>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</si>
  <si>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</si>
  <si>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</si>
  <si>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</si>
  <si>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</si>
  <si>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</si>
  <si>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 xml:space="preserve">UNITED GROUP FOR LAND TRANSPORT </t>
  </si>
  <si>
    <t xml:space="preserve">UBOUR LOGISTIC SERVICES </t>
  </si>
  <si>
    <t xml:space="preserve">JORDAN INVESTMENT &amp; TRANSPORT </t>
  </si>
  <si>
    <t>COMPREHENSIVE MULTIPLE TRANSPORTATIONS</t>
  </si>
  <si>
    <t>ALIA- THE ROYAL JORDANIAN AIRLINES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</si>
  <si>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</si>
  <si>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</si>
  <si>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</si>
  <si>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</si>
  <si>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</si>
  <si>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</si>
  <si>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</si>
  <si>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</si>
  <si>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</si>
  <si>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</si>
  <si>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</si>
  <si>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</si>
  <si>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</si>
  <si>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</si>
  <si>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</si>
  <si>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</si>
  <si>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</si>
  <si>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</si>
  <si>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</si>
  <si>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</si>
  <si>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</si>
  <si>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</si>
  <si>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</si>
  <si>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</si>
  <si>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</si>
  <si>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</si>
  <si>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</si>
  <si>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</si>
  <si>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</si>
  <si>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</si>
  <si>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</si>
  <si>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</si>
  <si>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</si>
  <si>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</si>
  <si>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</si>
  <si>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</si>
  <si>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</si>
  <si>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</si>
  <si>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</si>
  <si>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</si>
  <si>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</si>
  <si>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</si>
  <si>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</si>
  <si>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</si>
  <si>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</si>
  <si>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-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</si>
  <si>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</si>
  <si>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</si>
  <si>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</si>
  <si>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</si>
  <si>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</si>
  <si>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</si>
  <si>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</si>
  <si>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</si>
  <si>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</si>
  <si>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</si>
  <si>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</si>
  <si>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المقايضة للنقل</t>
  </si>
  <si>
    <t>TRANSPORT&amp; INVESTMENT BARTER</t>
  </si>
  <si>
    <t>Property, plant and equipment</t>
  </si>
  <si>
    <t>Intangible assets</t>
  </si>
  <si>
    <t>Investment property</t>
  </si>
  <si>
    <t>Investments in subsidiaries, joint ventures and associates</t>
  </si>
  <si>
    <t>Financial assets at fair value through other comprehensive income</t>
  </si>
  <si>
    <t>Financial assets at amortized cost</t>
  </si>
  <si>
    <t>Non-current receivables due from related parties</t>
  </si>
  <si>
    <t>Deferred tax assets</t>
  </si>
  <si>
    <t>Projects under implementation</t>
  </si>
  <si>
    <t>Other non-current assets</t>
  </si>
  <si>
    <t>Total non-current assets</t>
  </si>
  <si>
    <t>Current inventories</t>
  </si>
  <si>
    <t>Trade and other current receivables</t>
  </si>
  <si>
    <t>Financial assets at fair value through profit or loss</t>
  </si>
  <si>
    <t>Current receivables due from related parties</t>
  </si>
  <si>
    <t>Current loans and advances from employees</t>
  </si>
  <si>
    <t>Cash on hand and at banks</t>
  </si>
  <si>
    <t>Other current assets</t>
  </si>
  <si>
    <t>Assets held for sale</t>
  </si>
  <si>
    <t>Total current assets</t>
  </si>
  <si>
    <t>Total assets</t>
  </si>
  <si>
    <t>Paid-up capital</t>
  </si>
  <si>
    <t>Retained earnings</t>
  </si>
  <si>
    <t>Share premium</t>
  </si>
  <si>
    <t>Issuance discount</t>
  </si>
  <si>
    <t>Treasury shares</t>
  </si>
  <si>
    <t>Other equity interest</t>
  </si>
  <si>
    <t>Statutory reserve</t>
  </si>
  <si>
    <t>Voluntary reserve</t>
  </si>
  <si>
    <t>Public reserve</t>
  </si>
  <si>
    <t>Special reserve</t>
  </si>
  <si>
    <t>Fair value reserve</t>
  </si>
  <si>
    <t>Reserve of cash flow hedges</t>
  </si>
  <si>
    <t>Other reserves</t>
  </si>
  <si>
    <t>Total equity attributable to owners of parent</t>
  </si>
  <si>
    <t>Non-controlling interests</t>
  </si>
  <si>
    <t>Total equity</t>
  </si>
  <si>
    <t>Non-current provisions</t>
  </si>
  <si>
    <t>Non current borrowings</t>
  </si>
  <si>
    <t>Trade and other non-current payables</t>
  </si>
  <si>
    <t>Non-current payables to related parties</t>
  </si>
  <si>
    <t>Non-current finance lease obligations</t>
  </si>
  <si>
    <t>Other non-current financial liabilities</t>
  </si>
  <si>
    <t>Other non-current liabilities</t>
  </si>
  <si>
    <t>Total non-current liabilities</t>
  </si>
  <si>
    <t>Current provisions</t>
  </si>
  <si>
    <t>Current borrowings</t>
  </si>
  <si>
    <t>Trade and other current payables</t>
  </si>
  <si>
    <t>Current payables to related parties</t>
  </si>
  <si>
    <t>Bank overdraft</t>
  </si>
  <si>
    <t>Current finance lease obligations</t>
  </si>
  <si>
    <t>Other current financial liabilities</t>
  </si>
  <si>
    <t>Income tax provision</t>
  </si>
  <si>
    <t>Revenue received in advance, current</t>
  </si>
  <si>
    <t>Other current liabilities</t>
  </si>
  <si>
    <t>Total current liabilities</t>
  </si>
  <si>
    <t>Total liabilities</t>
  </si>
  <si>
    <t>Total equity and liabilities</t>
  </si>
  <si>
    <t>الممتلكات والآلات والمعدات</t>
  </si>
  <si>
    <t>موجودات غير ملموسة</t>
  </si>
  <si>
    <t>الاستثمارات العقارية</t>
  </si>
  <si>
    <t>الاستثمارات في الشركات التابعة والمشاريع المشتركة والشركات الحليفة</t>
  </si>
  <si>
    <t>موجودات مالية بالقيمة العادلة من خلال الدخل الشامل الاخر</t>
  </si>
  <si>
    <t>موجودات مالية بالتكلفة المطفأة</t>
  </si>
  <si>
    <t>الذمم المدينة غير المتداولة المستحقة من أطراف ذات علاقة</t>
  </si>
  <si>
    <t>الموجودات الضريبية المؤجلة</t>
  </si>
  <si>
    <t>مشاريع تحت التنفيذ</t>
  </si>
  <si>
    <t>موجودات غير متداولة أخرى</t>
  </si>
  <si>
    <t>إجمالي الموجودات غير المتداولة</t>
  </si>
  <si>
    <t>المخزون</t>
  </si>
  <si>
    <t>الذمم التجارية والذمم المدينة الأخرى المتداولة</t>
  </si>
  <si>
    <t>موجودات مالية بالقيمة العادلة من خلال قائمة الدخل</t>
  </si>
  <si>
    <t>الذمم المدينة المتداولة المستحقة من أطراف ذات علاقة</t>
  </si>
  <si>
    <t>قروض وسلف الموظفين المتداولة</t>
  </si>
  <si>
    <t>النقد في الصندوق ولدى البنوك</t>
  </si>
  <si>
    <t>موجودات متداولة أخرى</t>
  </si>
  <si>
    <t>موجودات معدة للبيع</t>
  </si>
  <si>
    <t>إجمالي الموجودات المتداولة</t>
  </si>
  <si>
    <t>مجموع الموجودات</t>
  </si>
  <si>
    <t>رأس المال المدفوع</t>
  </si>
  <si>
    <t>أرباح مدورة</t>
  </si>
  <si>
    <t>علاوة إصدار</t>
  </si>
  <si>
    <t>خصم إصدار</t>
  </si>
  <si>
    <t>أسهم الخزينة</t>
  </si>
  <si>
    <t>حصص ملكية أخرى</t>
  </si>
  <si>
    <t>احتياطي اجباري</t>
  </si>
  <si>
    <t>إحتياطي اختياري</t>
  </si>
  <si>
    <t>احتياطي عام</t>
  </si>
  <si>
    <t>إحتياطي خاص</t>
  </si>
  <si>
    <t>إحتياطي القيمة العادلة</t>
  </si>
  <si>
    <t>احتياطي تحوطات التدفقات النقدية</t>
  </si>
  <si>
    <t>احتياطيات أخرى</t>
  </si>
  <si>
    <t>إجمالي حقوق الملكية المنسوبة إلى مالكي الشركة الأم</t>
  </si>
  <si>
    <t>حقوق غير المسيطرين</t>
  </si>
  <si>
    <t>إجمالي حقوق الملكية</t>
  </si>
  <si>
    <t>المخصصات غير المتداولة</t>
  </si>
  <si>
    <t>الاقتراضات غير المتداولة</t>
  </si>
  <si>
    <t>الذمم التجارية و الذمم الدائنة الأخرى غير المتداولة</t>
  </si>
  <si>
    <t>الذمم الدائنة غير المتداولة للأطراف ذات علاقة</t>
  </si>
  <si>
    <t>التزام غير المتداول مقابل عقد تاجير تمويلي</t>
  </si>
  <si>
    <t>مطلوبات مالية غير متداولة أخرى</t>
  </si>
  <si>
    <t>مطلوبات غير متداولة أخرى</t>
  </si>
  <si>
    <t>مجموع المطلوبات غير متداولة</t>
  </si>
  <si>
    <t>المخصصات المتداولة</t>
  </si>
  <si>
    <t>القروض المتداولة</t>
  </si>
  <si>
    <t>الذمم التجارية والذمم الدائنة الاخرى المتداولة</t>
  </si>
  <si>
    <t>الذمم الدائنة المتداولة لأطراف ذات العلاقة</t>
  </si>
  <si>
    <t>الحسابات المصرفية المكشوفة</t>
  </si>
  <si>
    <t>التزام متداول مقابل عقد تاجير تمويلي</t>
  </si>
  <si>
    <t>مطلوبات مالية متداولة أخرى</t>
  </si>
  <si>
    <t>مخصص ضريبة دخل</t>
  </si>
  <si>
    <t>ايرادات مقبوضة مقدماً متداولة</t>
  </si>
  <si>
    <t>مطلوبات متداولة أخرى</t>
  </si>
  <si>
    <t>مجموع المطلوبات المتداولة</t>
  </si>
  <si>
    <t>مجموع المطلوبات</t>
  </si>
  <si>
    <t>مجموع المطلوبات وحقوق الملكية</t>
  </si>
  <si>
    <t>الايرادات التشغيلية</t>
  </si>
  <si>
    <t>مصاريف تشغيلية</t>
  </si>
  <si>
    <t>مجمل الربح</t>
  </si>
  <si>
    <t>المصاريف الادارية والعمومية</t>
  </si>
  <si>
    <t>مصاريف البيع والتوزيع</t>
  </si>
  <si>
    <t>مصاريف تشغيلية أخرى</t>
  </si>
  <si>
    <t>الربح (الخسارة) من الأنشطة التشغيلية</t>
  </si>
  <si>
    <t>مخصصات أخرى</t>
  </si>
  <si>
    <t>الإيرادات الأخرى</t>
  </si>
  <si>
    <t>مصاريف أخرى</t>
  </si>
  <si>
    <t>أرباح (خسائر) متحققة من موجودات مالية بالقيمة العادلة من خلال الدخل الشامل الآخر</t>
  </si>
  <si>
    <t>ارباح (خسائر) موجودات مالية بالقيمة العادلة من خلال قائمة الدخل</t>
  </si>
  <si>
    <t>الدخل التمويلي</t>
  </si>
  <si>
    <t>تكاليف التمويل</t>
  </si>
  <si>
    <t>أرباح استثمارات في الشركات التابعة والحليفة والمشاريع المشتركة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</si>
  <si>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</si>
  <si>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</si>
  <si>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</si>
  <si>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 من العمليات المتوقفة</t>
  </si>
  <si>
    <t>الربح (الخسارة)</t>
  </si>
  <si>
    <t>الربح (الخسارة)، المنسوب إلى مالكي الشركة الأم</t>
  </si>
  <si>
    <t>الربح (الخسارة)، المنسوب إلى حقوق غير المسيطرين</t>
  </si>
  <si>
    <t>Operating revenue</t>
  </si>
  <si>
    <t>Operating expense</t>
  </si>
  <si>
    <t>Gross profit</t>
  </si>
  <si>
    <t>General and administrative expenses</t>
  </si>
  <si>
    <t>Selling and distribution expenses</t>
  </si>
  <si>
    <t>Other operating expense</t>
  </si>
  <si>
    <t>Profit (loss) from operating activities</t>
  </si>
  <si>
    <t>Other provisions</t>
  </si>
  <si>
    <t>Other income</t>
  </si>
  <si>
    <t>Other expense</t>
  </si>
  <si>
    <t>Realized gains (losses) on financial assets at fair value through other comprehensive income</t>
  </si>
  <si>
    <t>Gains (losses) on financial assets at fair value through income statement</t>
  </si>
  <si>
    <t>Finance income</t>
  </si>
  <si>
    <t>Finance costs</t>
  </si>
  <si>
    <t>Gains on investments in subsidiaries, joint ventures and associates</t>
  </si>
  <si>
    <t>Profit (loss) before tax from continuous operations</t>
  </si>
  <si>
    <t>Income tax expense</t>
  </si>
  <si>
    <t>Profit (loss) from continuing operations</t>
  </si>
  <si>
    <t>Profit (loss) from discontinued operations</t>
  </si>
  <si>
    <t>Profit (loss)</t>
  </si>
  <si>
    <t>Profit (loss), attributable to owners of parent</t>
  </si>
  <si>
    <t>Profit (loss), attributable to non-controlling interests</t>
  </si>
  <si>
    <t>صافي النقد من (المستخدم في) عمليات التشغيل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</si>
  <si>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</si>
  <si>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</si>
  <si>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النقد وما في حكمه في بداية الفترة</t>
  </si>
  <si>
    <t>النقد وما في حكمه في نهاية الفترة</t>
  </si>
  <si>
    <t>Net cash from (used in) operations</t>
  </si>
  <si>
    <t>Net cash flows from (used in) investing activities</t>
  </si>
  <si>
    <t>Net cash flows from (used in) financing activities</t>
  </si>
  <si>
    <t>Cash and cash equivalents at beginning of period</t>
  </si>
  <si>
    <t>Cash and cash equivalents at end of period</t>
  </si>
  <si>
    <t>Annual Financial Data for the Year 2023</t>
  </si>
  <si>
    <t>البيانات المالية السنوية لعام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</si>
</sst>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yy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1" fillId="0" borderId="1" xfId="0" applyFont="1" applyBorder="1"/>
    <xf numFmtId="0" fontId="0" fillId="0" borderId="1" xfId="0" applyFill="1" applyBorder="1"/>
    <xf numFmtId="0" fontId="0" fillId="0" borderId="1" xfId="0" applyNumberFormat="1" applyBorder="1"/>
    <xf numFmtId="0" fontId="2" fillId="0" borderId="0" xfId="0" applyFont="1"/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3" fontId="0" fillId="0" borderId="1" xfId="0" applyNumberFormat="1" applyBorder="1"/>
    <xf numFmtId="0" fontId="3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1" fontId="1" fillId="0" borderId="8" xfId="0" applyNumberFormat="1" applyFont="1" applyFill="1" applyBorder="1" applyAlignment="1">
      <alignment horizontal="center" vertical="center" wrapText="1"/>
    </xf>
    <xf numFmtId="165" fontId="1" fillId="0" borderId="8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2" fontId="1" fillId="0" borderId="8" xfId="0" applyNumberFormat="1" applyFont="1" applyFill="1" applyBorder="1" applyAlignment="1">
      <alignment horizontal="center" vertical="center" wrapText="1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0" fontId="4" fillId="0" borderId="0" xfId="0" applyFont="1"/>
    <xf numFmtId="0" fontId="0" fillId="2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164" fontId="0" fillId="0" borderId="0" xfId="0" applyNumberFormat="1"/>
    <xf numFmtId="0" fontId="0" fillId="0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247651</xdr:colOff>
      <xdr:row>0</xdr:row>
      <xdr:rowOff>0</xdr:rowOff>
    </xdr:from>
    <xdr:to>
      <xdr:col>13</xdr:col>
      <xdr:colOff>2695576</xdr:colOff>
      <xdr:row>3</xdr:row>
      <xdr:rowOff>9525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8D2C6578-9A9F-461F-AF27-2E4F9CADC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1" y="0"/>
          <a:ext cx="225933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N102"/>
  <sheetViews>
    <sheetView tabSelected="1" workbookViewId="0">
      <selection activeCell="A5" sqref="A5"/>
    </sheetView>
  </sheetViews>
  <sheetFormatPr defaultRowHeight="12.75" x14ac:dyDescent="0.2"/>
  <cols>
    <col min="1" max="1" width="77.5703125" customWidth="1"/>
    <col min="2" max="13" width="18.7109375" customWidth="1"/>
    <col min="14" max="14" width="59" bestFit="1" customWidth="1"/>
    <col min="15" max="15" width="9.42578125" customWidth="1"/>
  </cols>
  <sheetData>
    <row r="7" spans="1:14" ht="15" x14ac:dyDescent="0.25">
      <c r="A7" s="29" t="s">
        <v>257</v>
      </c>
      <c r="N7" s="29" t="s">
        <v>258</v>
      </c>
    </row>
    <row r="9" spans="1:14" ht="51" x14ac:dyDescent="0.2">
      <c r="A9" s="8"/>
      <c r="B9" s="30" t="s">
        <v>27</v>
      </c>
      <c r="C9" s="31" t="s">
        <v>26</v>
      </c>
      <c r="D9" s="31" t="s">
        <v>0</v>
      </c>
      <c r="E9" s="31" t="s">
        <v>25</v>
      </c>
      <c r="F9" s="31" t="s">
        <v>1</v>
      </c>
      <c r="G9" s="31" t="s">
        <v>2</v>
      </c>
      <c r="H9" s="31" t="s">
        <v>3</v>
      </c>
      <c r="I9" s="31" t="s">
        <v>4</v>
      </c>
      <c r="J9" s="31" t="s">
        <v>5</v>
      </c>
      <c r="K9" s="31" t="s">
        <v>24</v>
      </c>
      <c r="L9" s="31" t="s">
        <v>23</v>
      </c>
      <c r="M9" s="31" t="s">
        <v>86</v>
      </c>
      <c r="N9" s="8"/>
    </row>
    <row r="10" spans="1:14" ht="25.5" x14ac:dyDescent="0.2">
      <c r="A10" s="9"/>
      <c r="B10" s="30" t="s">
        <v>14</v>
      </c>
      <c r="C10" s="31" t="s">
        <v>11</v>
      </c>
      <c r="D10" s="31" t="s">
        <v>13</v>
      </c>
      <c r="E10" s="31" t="s">
        <v>6</v>
      </c>
      <c r="F10" s="31" t="s">
        <v>8</v>
      </c>
      <c r="G10" s="31" t="s">
        <v>16</v>
      </c>
      <c r="H10" s="31" t="s">
        <v>15</v>
      </c>
      <c r="I10" s="31" t="s">
        <v>9</v>
      </c>
      <c r="J10" s="31" t="s">
        <v>7</v>
      </c>
      <c r="K10" s="31" t="s">
        <v>10</v>
      </c>
      <c r="L10" s="31" t="s">
        <v>12</v>
      </c>
      <c r="M10" s="31" t="s">
        <v>85</v>
      </c>
      <c r="N10" s="9"/>
    </row>
    <row r="11" spans="1:14" x14ac:dyDescent="0.2">
      <c r="A11" s="10"/>
      <c r="B11" s="3">
        <v>131213</v>
      </c>
      <c r="C11" s="2">
        <v>131256</v>
      </c>
      <c r="D11" s="2">
        <v>131080</v>
      </c>
      <c r="E11" s="2">
        <v>131083</v>
      </c>
      <c r="F11" s="2">
        <v>131012</v>
      </c>
      <c r="G11" s="2">
        <v>131243</v>
      </c>
      <c r="H11" s="2">
        <v>131262</v>
      </c>
      <c r="I11" s="2">
        <v>131034</v>
      </c>
      <c r="J11" s="2">
        <v>131055</v>
      </c>
      <c r="K11" s="2">
        <v>131290</v>
      </c>
      <c r="L11" s="2">
        <v>131288</v>
      </c>
      <c r="M11" s="2">
        <v>131208</v>
      </c>
      <c r="N11" s="10"/>
    </row>
    <row r="13" spans="1:14" x14ac:dyDescent="0.2">
      <c r="A13" s="7" t="s">
        <v>17</v>
      </c>
      <c r="N13" s="7" t="s">
        <v>18</v>
      </c>
    </row>
    <row r="14" spans="1:14" x14ac:dyDescent="0.2">
      <c r="A14" s="1" t="s">
        <v>87</v>
      </c>
      <c r="B14" s="6">
        <v>71074000</v>
      </c>
      <c r="C14" s="6">
        <v>6802652</v>
      </c>
      <c r="D14" s="6">
        <v>13869958</v>
      </c>
      <c r="E14" s="6">
        <v>12750432</v>
      </c>
      <c r="F14" s="6">
        <v>15353759</v>
      </c>
      <c r="G14" s="6">
        <v>24589220</v>
      </c>
      <c r="H14" s="6">
        <v>5172993</v>
      </c>
      <c r="I14" s="6">
        <v>875151</v>
      </c>
      <c r="J14" s="1">
        <v>1</v>
      </c>
      <c r="K14" s="1">
        <v>1</v>
      </c>
      <c r="L14" s="6">
        <v>6811307</v>
      </c>
      <c r="M14" s="6">
        <v>4166306</v>
      </c>
      <c r="N14" s="4" t="s">
        <v>145</v>
      </c>
    </row>
    <row r="15" spans="1:14" x14ac:dyDescent="0.2">
      <c r="A15" s="1" t="s">
        <v>88</v>
      </c>
      <c r="B15" s="1">
        <v>0</v>
      </c>
      <c r="C15" s="6">
        <v>11890333</v>
      </c>
      <c r="D15" s="6">
        <v>145479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 t="s">
        <v>146</v>
      </c>
    </row>
    <row r="16" spans="1:14" x14ac:dyDescent="0.2">
      <c r="A16" s="1" t="s">
        <v>89</v>
      </c>
      <c r="B16" s="6">
        <v>164307000</v>
      </c>
      <c r="C16" s="1">
        <v>0</v>
      </c>
      <c r="D16" s="6">
        <v>2270993</v>
      </c>
      <c r="E16" s="1">
        <v>0</v>
      </c>
      <c r="F16" s="6">
        <v>1599825</v>
      </c>
      <c r="G16" s="1">
        <v>0</v>
      </c>
      <c r="H16" s="1">
        <v>0</v>
      </c>
      <c r="I16" s="6">
        <v>4393603</v>
      </c>
      <c r="J16" s="1">
        <v>0</v>
      </c>
      <c r="K16" s="1">
        <v>0</v>
      </c>
      <c r="L16" s="1">
        <v>0</v>
      </c>
      <c r="M16" s="1">
        <v>0</v>
      </c>
      <c r="N16" s="1" t="s">
        <v>147</v>
      </c>
    </row>
    <row r="17" spans="1:14" x14ac:dyDescent="0.2">
      <c r="A17" s="1" t="s">
        <v>90</v>
      </c>
      <c r="B17" s="6">
        <v>20305000</v>
      </c>
      <c r="C17" s="1">
        <v>0</v>
      </c>
      <c r="D17" s="1">
        <v>0</v>
      </c>
      <c r="E17" s="1">
        <v>0</v>
      </c>
      <c r="F17" s="6">
        <v>6986783</v>
      </c>
      <c r="G17" s="6">
        <v>1396867</v>
      </c>
      <c r="H17" s="6">
        <v>1090225</v>
      </c>
      <c r="I17" s="6">
        <v>16192903</v>
      </c>
      <c r="J17" s="1">
        <v>0</v>
      </c>
      <c r="K17" s="1">
        <v>0</v>
      </c>
      <c r="L17" s="1">
        <v>0</v>
      </c>
      <c r="M17" s="1">
        <v>0</v>
      </c>
      <c r="N17" s="1" t="s">
        <v>148</v>
      </c>
    </row>
    <row r="18" spans="1:14" x14ac:dyDescent="0.2">
      <c r="A18" s="1" t="s">
        <v>91</v>
      </c>
      <c r="B18" s="6">
        <v>2087000</v>
      </c>
      <c r="C18" s="1">
        <v>0</v>
      </c>
      <c r="D18" s="6">
        <v>1468203</v>
      </c>
      <c r="E18" s="6">
        <v>3314</v>
      </c>
      <c r="F18" s="6">
        <v>3124629</v>
      </c>
      <c r="G18" s="6">
        <v>442563</v>
      </c>
      <c r="H18" s="6">
        <v>4277349</v>
      </c>
      <c r="I18" s="6">
        <v>500443</v>
      </c>
      <c r="J18" s="1">
        <v>0</v>
      </c>
      <c r="K18" s="1">
        <v>5510</v>
      </c>
      <c r="L18" s="1">
        <v>0</v>
      </c>
      <c r="M18" s="6">
        <v>25563</v>
      </c>
      <c r="N18" s="1" t="s">
        <v>149</v>
      </c>
    </row>
    <row r="19" spans="1:14" x14ac:dyDescent="0.2">
      <c r="A19" s="1" t="s">
        <v>92</v>
      </c>
      <c r="B19" s="1">
        <v>0</v>
      </c>
      <c r="C19" s="1">
        <v>0</v>
      </c>
      <c r="D19" s="1">
        <v>0</v>
      </c>
      <c r="E19" s="1">
        <v>0</v>
      </c>
      <c r="F19" s="6">
        <v>531000</v>
      </c>
      <c r="G19" s="1">
        <v>0</v>
      </c>
      <c r="H19" s="1">
        <v>0</v>
      </c>
      <c r="I19" s="6">
        <v>0</v>
      </c>
      <c r="J19" s="1">
        <v>0</v>
      </c>
      <c r="K19" s="1">
        <v>0</v>
      </c>
      <c r="L19" s="1">
        <v>0</v>
      </c>
      <c r="M19" s="1">
        <v>0</v>
      </c>
      <c r="N19" s="1" t="s">
        <v>150</v>
      </c>
    </row>
    <row r="20" spans="1:14" x14ac:dyDescent="0.2">
      <c r="A20" s="1" t="s">
        <v>93</v>
      </c>
      <c r="B20" s="6">
        <v>5626000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6">
        <v>158847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 t="s">
        <v>151</v>
      </c>
    </row>
    <row r="21" spans="1:14" x14ac:dyDescent="0.2">
      <c r="A21" s="1" t="s">
        <v>94</v>
      </c>
      <c r="B21" s="6">
        <v>12322000</v>
      </c>
      <c r="C21" s="6">
        <v>1743206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 t="s">
        <v>152</v>
      </c>
    </row>
    <row r="22" spans="1:14" x14ac:dyDescent="0.2">
      <c r="A22" s="5" t="s">
        <v>95</v>
      </c>
      <c r="B22" s="5">
        <v>0</v>
      </c>
      <c r="C22" s="33">
        <v>232500</v>
      </c>
      <c r="D22" s="33">
        <v>107121</v>
      </c>
      <c r="E22" s="5">
        <v>0</v>
      </c>
      <c r="F22" s="5">
        <v>0</v>
      </c>
      <c r="G22" s="5">
        <v>0</v>
      </c>
      <c r="H22" s="5">
        <v>0</v>
      </c>
      <c r="I22" s="33">
        <v>2368490</v>
      </c>
      <c r="J22" s="1">
        <v>0</v>
      </c>
      <c r="K22" s="5">
        <v>0</v>
      </c>
      <c r="L22" s="5">
        <v>0</v>
      </c>
      <c r="M22" s="5">
        <v>0</v>
      </c>
      <c r="N22" s="5" t="s">
        <v>153</v>
      </c>
    </row>
    <row r="23" spans="1:14" x14ac:dyDescent="0.2">
      <c r="A23" s="1" t="s">
        <v>96</v>
      </c>
      <c r="B23" s="6">
        <v>391813000</v>
      </c>
      <c r="C23" s="6">
        <v>0</v>
      </c>
      <c r="D23" s="6">
        <v>820822</v>
      </c>
      <c r="E23" s="1">
        <v>0</v>
      </c>
      <c r="F23" s="1">
        <v>0</v>
      </c>
      <c r="G23" s="1">
        <v>0</v>
      </c>
      <c r="H23" s="1">
        <v>0</v>
      </c>
      <c r="I23" s="6">
        <v>5252753</v>
      </c>
      <c r="J23" s="1">
        <v>0</v>
      </c>
      <c r="K23" s="1">
        <v>0</v>
      </c>
      <c r="L23" s="1">
        <v>0</v>
      </c>
      <c r="M23" s="1">
        <v>0</v>
      </c>
      <c r="N23" s="1" t="s">
        <v>154</v>
      </c>
    </row>
    <row r="24" spans="1:14" x14ac:dyDescent="0.2">
      <c r="A24" s="1" t="s">
        <v>97</v>
      </c>
      <c r="B24" s="6">
        <v>667534000</v>
      </c>
      <c r="C24" s="6">
        <v>20668691</v>
      </c>
      <c r="D24" s="6">
        <v>18682576</v>
      </c>
      <c r="E24" s="6">
        <v>12753746</v>
      </c>
      <c r="F24" s="6">
        <v>27595996</v>
      </c>
      <c r="G24" s="6">
        <v>26428650</v>
      </c>
      <c r="H24" s="6">
        <v>10699414</v>
      </c>
      <c r="I24" s="6">
        <v>29583343</v>
      </c>
      <c r="J24" s="1">
        <v>1</v>
      </c>
      <c r="K24" s="1">
        <v>5511</v>
      </c>
      <c r="L24" s="6">
        <v>6811307</v>
      </c>
      <c r="M24" s="6">
        <v>4191869</v>
      </c>
      <c r="N24" s="1" t="s">
        <v>155</v>
      </c>
    </row>
    <row r="25" spans="1:14" x14ac:dyDescent="0.2">
      <c r="A25" s="1" t="s">
        <v>98</v>
      </c>
      <c r="B25" s="6">
        <v>8441000</v>
      </c>
      <c r="C25" s="6">
        <v>179308</v>
      </c>
      <c r="D25" s="6">
        <v>1457361</v>
      </c>
      <c r="E25" s="6">
        <v>473032</v>
      </c>
      <c r="F25" s="6">
        <v>77173</v>
      </c>
      <c r="G25" s="6">
        <v>482045</v>
      </c>
      <c r="H25" s="6">
        <v>0</v>
      </c>
      <c r="I25" s="6">
        <v>102386</v>
      </c>
      <c r="J25" s="1">
        <v>0</v>
      </c>
      <c r="K25" s="1">
        <v>0</v>
      </c>
      <c r="L25" s="6">
        <v>455009</v>
      </c>
      <c r="M25" s="6">
        <v>625019</v>
      </c>
      <c r="N25" s="1" t="s">
        <v>156</v>
      </c>
    </row>
    <row r="26" spans="1:14" x14ac:dyDescent="0.2">
      <c r="A26" s="1" t="s">
        <v>99</v>
      </c>
      <c r="B26" s="6">
        <v>40803000</v>
      </c>
      <c r="C26" s="6">
        <v>20415688</v>
      </c>
      <c r="D26" s="6">
        <v>2607028</v>
      </c>
      <c r="E26" s="6">
        <v>1394120</v>
      </c>
      <c r="F26" s="6">
        <v>787106</v>
      </c>
      <c r="G26" s="6">
        <v>6017240</v>
      </c>
      <c r="H26" s="6">
        <v>456852</v>
      </c>
      <c r="I26" s="6">
        <v>1012806</v>
      </c>
      <c r="J26" s="1">
        <v>0</v>
      </c>
      <c r="K26" s="1">
        <v>367312</v>
      </c>
      <c r="L26" s="6">
        <v>501996</v>
      </c>
      <c r="M26" s="6">
        <v>1667990</v>
      </c>
      <c r="N26" s="1" t="s">
        <v>157</v>
      </c>
    </row>
    <row r="27" spans="1:14" x14ac:dyDescent="0.2">
      <c r="A27" s="1" t="s">
        <v>100</v>
      </c>
      <c r="B27" s="1">
        <v>0</v>
      </c>
      <c r="C27" s="6">
        <v>0</v>
      </c>
      <c r="D27" s="6">
        <v>177405</v>
      </c>
      <c r="E27" s="6">
        <v>0</v>
      </c>
      <c r="F27" s="6">
        <v>2012993</v>
      </c>
      <c r="G27" s="6">
        <v>0</v>
      </c>
      <c r="H27" s="6">
        <v>0</v>
      </c>
      <c r="I27" s="6">
        <v>9318</v>
      </c>
      <c r="J27" s="1">
        <v>0</v>
      </c>
      <c r="K27" s="1">
        <v>0</v>
      </c>
      <c r="L27" s="6">
        <v>0</v>
      </c>
      <c r="M27" s="6">
        <v>0</v>
      </c>
      <c r="N27" s="1" t="s">
        <v>158</v>
      </c>
    </row>
    <row r="28" spans="1:14" x14ac:dyDescent="0.2">
      <c r="A28" s="1" t="s">
        <v>101</v>
      </c>
      <c r="B28" s="6">
        <v>1922000</v>
      </c>
      <c r="C28" s="6">
        <v>9462</v>
      </c>
      <c r="D28" s="6">
        <v>0</v>
      </c>
      <c r="E28" s="6">
        <v>248955</v>
      </c>
      <c r="F28" s="6">
        <v>4798</v>
      </c>
      <c r="G28" s="6">
        <v>3748650</v>
      </c>
      <c r="H28" s="6">
        <v>0</v>
      </c>
      <c r="I28" s="6">
        <v>1067923</v>
      </c>
      <c r="J28" s="1">
        <v>421916</v>
      </c>
      <c r="K28" s="1">
        <v>0</v>
      </c>
      <c r="L28" s="1">
        <v>0</v>
      </c>
      <c r="M28" s="1">
        <v>0</v>
      </c>
      <c r="N28" s="1" t="s">
        <v>159</v>
      </c>
    </row>
    <row r="29" spans="1:14" x14ac:dyDescent="0.2">
      <c r="A29" s="1" t="s">
        <v>102</v>
      </c>
      <c r="B29" s="6">
        <v>0</v>
      </c>
      <c r="C29" s="6">
        <v>169795</v>
      </c>
      <c r="D29" s="1">
        <v>0</v>
      </c>
      <c r="E29" s="6">
        <v>0</v>
      </c>
      <c r="F29" s="6">
        <v>0</v>
      </c>
      <c r="G29" s="6">
        <v>127488</v>
      </c>
      <c r="H29" s="1">
        <v>0</v>
      </c>
      <c r="I29" s="6">
        <v>0</v>
      </c>
      <c r="J29" s="1">
        <v>0</v>
      </c>
      <c r="K29" s="1">
        <v>0</v>
      </c>
      <c r="L29" s="1">
        <v>0</v>
      </c>
      <c r="M29" s="1">
        <v>0</v>
      </c>
      <c r="N29" s="1" t="s">
        <v>160</v>
      </c>
    </row>
    <row r="30" spans="1:14" x14ac:dyDescent="0.2">
      <c r="A30" s="1" t="s">
        <v>103</v>
      </c>
      <c r="B30" s="6">
        <v>139115000</v>
      </c>
      <c r="C30" s="6">
        <v>333086</v>
      </c>
      <c r="D30" s="6">
        <v>5707697</v>
      </c>
      <c r="E30" s="6">
        <v>8352</v>
      </c>
      <c r="F30" s="6">
        <v>9226918</v>
      </c>
      <c r="G30" s="6">
        <v>176248</v>
      </c>
      <c r="H30" s="6">
        <v>7617</v>
      </c>
      <c r="I30" s="6">
        <v>1653618</v>
      </c>
      <c r="J30" s="1">
        <v>0</v>
      </c>
      <c r="K30" s="1">
        <v>4283</v>
      </c>
      <c r="L30" s="6">
        <v>1622485</v>
      </c>
      <c r="M30" s="6">
        <v>1054540</v>
      </c>
      <c r="N30" s="1" t="s">
        <v>161</v>
      </c>
    </row>
    <row r="31" spans="1:14" x14ac:dyDescent="0.2">
      <c r="A31" s="1" t="s">
        <v>104</v>
      </c>
      <c r="B31" s="6">
        <v>35276000</v>
      </c>
      <c r="C31" s="6">
        <v>623775</v>
      </c>
      <c r="D31" s="6">
        <v>0</v>
      </c>
      <c r="E31" s="6">
        <v>0</v>
      </c>
      <c r="F31" s="6">
        <v>347758</v>
      </c>
      <c r="G31" s="6">
        <v>0</v>
      </c>
      <c r="H31" s="6">
        <v>526244</v>
      </c>
      <c r="I31" s="6">
        <v>343262</v>
      </c>
      <c r="J31" s="1">
        <v>37349</v>
      </c>
      <c r="K31" s="1">
        <v>10585</v>
      </c>
      <c r="L31" s="6">
        <v>0</v>
      </c>
      <c r="M31" s="6">
        <v>164756</v>
      </c>
      <c r="N31" s="1" t="s">
        <v>162</v>
      </c>
    </row>
    <row r="32" spans="1:14" x14ac:dyDescent="0.2">
      <c r="A32" s="1" t="s">
        <v>105</v>
      </c>
      <c r="B32" s="6">
        <v>79000</v>
      </c>
      <c r="C32" s="6">
        <v>1</v>
      </c>
      <c r="D32" s="1">
        <v>0</v>
      </c>
      <c r="E32" s="1">
        <v>0</v>
      </c>
      <c r="F32" s="6">
        <v>0</v>
      </c>
      <c r="G32" s="1">
        <v>0</v>
      </c>
      <c r="H32" s="6">
        <v>0</v>
      </c>
      <c r="I32" s="6">
        <v>117824</v>
      </c>
      <c r="J32" s="1">
        <v>0</v>
      </c>
      <c r="K32" s="1">
        <v>0</v>
      </c>
      <c r="L32" s="1">
        <v>0</v>
      </c>
      <c r="M32" s="1">
        <v>0</v>
      </c>
      <c r="N32" s="1" t="s">
        <v>163</v>
      </c>
    </row>
    <row r="33" spans="1:14" x14ac:dyDescent="0.2">
      <c r="A33" s="1" t="s">
        <v>106</v>
      </c>
      <c r="B33" s="6">
        <v>225636000</v>
      </c>
      <c r="C33" s="6">
        <v>21731115</v>
      </c>
      <c r="D33" s="6">
        <v>9949491</v>
      </c>
      <c r="E33" s="6">
        <v>2124459</v>
      </c>
      <c r="F33" s="6">
        <v>12456746</v>
      </c>
      <c r="G33" s="6">
        <v>10551671</v>
      </c>
      <c r="H33" s="6">
        <v>990713</v>
      </c>
      <c r="I33" s="6">
        <v>4307137</v>
      </c>
      <c r="J33" s="1">
        <v>459265</v>
      </c>
      <c r="K33" s="1">
        <v>382180</v>
      </c>
      <c r="L33" s="6">
        <v>2579490</v>
      </c>
      <c r="M33" s="6">
        <v>3512305</v>
      </c>
      <c r="N33" s="1" t="s">
        <v>164</v>
      </c>
    </row>
    <row r="34" spans="1:14" x14ac:dyDescent="0.2">
      <c r="A34" s="1" t="s">
        <v>107</v>
      </c>
      <c r="B34" s="6">
        <v>893170000</v>
      </c>
      <c r="C34" s="6">
        <v>42399806</v>
      </c>
      <c r="D34" s="6">
        <v>28632067</v>
      </c>
      <c r="E34" s="6">
        <v>14878205</v>
      </c>
      <c r="F34" s="6">
        <v>40052742</v>
      </c>
      <c r="G34" s="6">
        <v>36980321</v>
      </c>
      <c r="H34" s="6">
        <v>11690127</v>
      </c>
      <c r="I34" s="6">
        <v>33890480</v>
      </c>
      <c r="J34" s="1">
        <v>459266</v>
      </c>
      <c r="K34" s="1">
        <v>387691</v>
      </c>
      <c r="L34" s="6">
        <v>9390797</v>
      </c>
      <c r="M34" s="6">
        <v>7704174</v>
      </c>
      <c r="N34" s="1" t="s">
        <v>165</v>
      </c>
    </row>
    <row r="35" spans="1:14" x14ac:dyDescent="0.2">
      <c r="A35" s="1" t="s">
        <v>108</v>
      </c>
      <c r="B35" s="6">
        <v>363627000</v>
      </c>
      <c r="C35" s="6">
        <v>15000000</v>
      </c>
      <c r="D35" s="6">
        <v>10800000</v>
      </c>
      <c r="E35" s="6">
        <v>5000000</v>
      </c>
      <c r="F35" s="6">
        <v>15000000</v>
      </c>
      <c r="G35" s="6">
        <v>18500000</v>
      </c>
      <c r="H35" s="6">
        <v>21000000</v>
      </c>
      <c r="I35" s="6">
        <v>18000000</v>
      </c>
      <c r="J35" s="1">
        <v>500000</v>
      </c>
      <c r="K35" s="1">
        <v>555000</v>
      </c>
      <c r="L35" s="6">
        <v>6600000</v>
      </c>
      <c r="M35" s="6">
        <v>13915000</v>
      </c>
      <c r="N35" s="1" t="s">
        <v>166</v>
      </c>
    </row>
    <row r="36" spans="1:14" x14ac:dyDescent="0.2">
      <c r="A36" s="1" t="s">
        <v>109</v>
      </c>
      <c r="B36" s="33">
        <v>-195178000</v>
      </c>
      <c r="C36" s="6">
        <v>-2327916</v>
      </c>
      <c r="D36" s="6">
        <v>3697772</v>
      </c>
      <c r="E36" s="6">
        <v>-2926032</v>
      </c>
      <c r="F36" s="6">
        <v>11269008</v>
      </c>
      <c r="G36" s="6">
        <v>1559711</v>
      </c>
      <c r="H36" s="6">
        <v>-6100120</v>
      </c>
      <c r="I36" s="6">
        <v>5677319</v>
      </c>
      <c r="J36" s="1">
        <v>-188588</v>
      </c>
      <c r="K36" s="1">
        <v>-138082</v>
      </c>
      <c r="L36" s="6">
        <v>1071301</v>
      </c>
      <c r="M36" s="6">
        <v>-7760426</v>
      </c>
      <c r="N36" s="1" t="s">
        <v>167</v>
      </c>
    </row>
    <row r="37" spans="1:14" x14ac:dyDescent="0.2">
      <c r="A37" s="1" t="s">
        <v>110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1">
        <v>0</v>
      </c>
      <c r="K37" s="1">
        <v>0</v>
      </c>
      <c r="L37" s="6">
        <v>0</v>
      </c>
      <c r="M37" s="6">
        <v>0</v>
      </c>
      <c r="N37" s="1" t="s">
        <v>168</v>
      </c>
    </row>
    <row r="38" spans="1:14" x14ac:dyDescent="0.2">
      <c r="A38" s="1" t="s">
        <v>111</v>
      </c>
      <c r="B38" s="33">
        <v>78205000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6">
        <v>1750000</v>
      </c>
      <c r="I38" s="6">
        <v>1349998</v>
      </c>
      <c r="J38" s="1">
        <v>0</v>
      </c>
      <c r="K38" s="1">
        <v>0</v>
      </c>
      <c r="L38" s="1">
        <v>0</v>
      </c>
      <c r="M38" s="1">
        <v>0</v>
      </c>
      <c r="N38" s="1" t="s">
        <v>169</v>
      </c>
    </row>
    <row r="39" spans="1:14" x14ac:dyDescent="0.2">
      <c r="A39" s="1" t="s">
        <v>112</v>
      </c>
      <c r="B39" s="5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6">
        <v>0</v>
      </c>
      <c r="I39" s="6">
        <v>0</v>
      </c>
      <c r="J39" s="1">
        <v>0</v>
      </c>
      <c r="K39" s="1">
        <v>0</v>
      </c>
      <c r="L39" s="1">
        <v>0</v>
      </c>
      <c r="M39" s="1">
        <v>0</v>
      </c>
      <c r="N39" s="1" t="s">
        <v>170</v>
      </c>
    </row>
    <row r="40" spans="1:14" x14ac:dyDescent="0.2">
      <c r="A40" s="1" t="s">
        <v>113</v>
      </c>
      <c r="B40" s="33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-90800</v>
      </c>
      <c r="L40" s="1">
        <v>0</v>
      </c>
      <c r="M40" s="1">
        <v>0</v>
      </c>
      <c r="N40" s="1" t="s">
        <v>171</v>
      </c>
    </row>
    <row r="41" spans="1:14" x14ac:dyDescent="0.2">
      <c r="A41" s="1" t="s">
        <v>114</v>
      </c>
      <c r="B41" s="6">
        <v>0</v>
      </c>
      <c r="C41" s="6">
        <v>1324994</v>
      </c>
      <c r="D41" s="6">
        <v>2517996</v>
      </c>
      <c r="E41" s="6">
        <v>289828</v>
      </c>
      <c r="F41" s="6">
        <v>3750000</v>
      </c>
      <c r="G41" s="6">
        <v>1739018</v>
      </c>
      <c r="H41" s="6">
        <v>561926</v>
      </c>
      <c r="I41" s="6">
        <v>300386</v>
      </c>
      <c r="J41" s="1">
        <v>3278</v>
      </c>
      <c r="K41" s="1">
        <v>0</v>
      </c>
      <c r="L41" s="6">
        <v>1650000</v>
      </c>
      <c r="M41" s="6">
        <v>1063218</v>
      </c>
      <c r="N41" s="1" t="s">
        <v>172</v>
      </c>
    </row>
    <row r="42" spans="1:14" x14ac:dyDescent="0.2">
      <c r="A42" s="1" t="s">
        <v>115</v>
      </c>
      <c r="B42" s="6">
        <v>0</v>
      </c>
      <c r="C42" s="6">
        <v>12670</v>
      </c>
      <c r="D42" s="6">
        <v>2263552</v>
      </c>
      <c r="E42" s="6">
        <v>389678</v>
      </c>
      <c r="F42" s="6">
        <v>0</v>
      </c>
      <c r="G42" s="6">
        <v>1744315</v>
      </c>
      <c r="H42" s="6">
        <v>0</v>
      </c>
      <c r="I42" s="6">
        <v>0</v>
      </c>
      <c r="J42" s="1">
        <v>0</v>
      </c>
      <c r="K42" s="1">
        <v>0</v>
      </c>
      <c r="L42" s="6">
        <v>0</v>
      </c>
      <c r="M42" s="6">
        <v>12844</v>
      </c>
      <c r="N42" s="1" t="s">
        <v>173</v>
      </c>
    </row>
    <row r="43" spans="1:14" x14ac:dyDescent="0.2">
      <c r="A43" s="1" t="s">
        <v>116</v>
      </c>
      <c r="B43" s="1">
        <v>0</v>
      </c>
      <c r="C43" s="6">
        <v>0</v>
      </c>
      <c r="D43" s="6">
        <v>0</v>
      </c>
      <c r="E43" s="6">
        <v>0</v>
      </c>
      <c r="F43" s="1">
        <v>0</v>
      </c>
      <c r="G43" s="6">
        <v>0</v>
      </c>
      <c r="H43" s="6">
        <v>1338654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 t="s">
        <v>174</v>
      </c>
    </row>
    <row r="44" spans="1:14" x14ac:dyDescent="0.2">
      <c r="A44" s="5" t="s">
        <v>117</v>
      </c>
      <c r="B44" s="5">
        <v>0</v>
      </c>
      <c r="C44" s="5">
        <v>0</v>
      </c>
      <c r="D44" s="5">
        <v>0</v>
      </c>
      <c r="E44" s="33">
        <v>389678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 t="s">
        <v>175</v>
      </c>
    </row>
    <row r="45" spans="1:14" x14ac:dyDescent="0.2">
      <c r="A45" s="1" t="s">
        <v>118</v>
      </c>
      <c r="B45" s="6">
        <v>133000</v>
      </c>
      <c r="C45" s="1">
        <v>0</v>
      </c>
      <c r="D45" s="6">
        <v>-1100698</v>
      </c>
      <c r="E45" s="6">
        <v>-12986</v>
      </c>
      <c r="F45" s="6">
        <v>-1339709</v>
      </c>
      <c r="G45" s="1">
        <v>0</v>
      </c>
      <c r="H45" s="6">
        <v>-14325796</v>
      </c>
      <c r="I45" s="6">
        <v>-301032</v>
      </c>
      <c r="J45" s="1">
        <v>0</v>
      </c>
      <c r="K45" s="1">
        <v>0</v>
      </c>
      <c r="L45" s="1">
        <v>0</v>
      </c>
      <c r="M45" s="1">
        <v>0</v>
      </c>
      <c r="N45" s="1" t="s">
        <v>176</v>
      </c>
    </row>
    <row r="46" spans="1:14" x14ac:dyDescent="0.2">
      <c r="A46" s="1" t="s">
        <v>119</v>
      </c>
      <c r="B46" s="6">
        <v>-61000</v>
      </c>
      <c r="C46" s="1">
        <v>0</v>
      </c>
      <c r="D46" s="6">
        <v>0</v>
      </c>
      <c r="E46" s="6">
        <v>0</v>
      </c>
      <c r="F46" s="6">
        <v>0</v>
      </c>
      <c r="G46" s="1">
        <v>0</v>
      </c>
      <c r="H46" s="6">
        <v>0</v>
      </c>
      <c r="I46" s="6">
        <v>0</v>
      </c>
      <c r="J46" s="1">
        <v>0</v>
      </c>
      <c r="K46" s="1">
        <v>0</v>
      </c>
      <c r="L46" s="1">
        <v>0</v>
      </c>
      <c r="M46" s="1">
        <v>0</v>
      </c>
      <c r="N46" s="1" t="s">
        <v>177</v>
      </c>
    </row>
    <row r="47" spans="1:14" x14ac:dyDescent="0.2">
      <c r="A47" s="1" t="s">
        <v>120</v>
      </c>
      <c r="B47" s="6">
        <v>0</v>
      </c>
      <c r="C47" s="1">
        <v>0</v>
      </c>
      <c r="D47" s="1">
        <v>0</v>
      </c>
      <c r="E47" s="1">
        <v>0</v>
      </c>
      <c r="F47" s="1">
        <v>0</v>
      </c>
      <c r="G47" s="6">
        <v>-11538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 t="s">
        <v>178</v>
      </c>
    </row>
    <row r="48" spans="1:14" x14ac:dyDescent="0.2">
      <c r="A48" s="1" t="s">
        <v>121</v>
      </c>
      <c r="B48" s="6">
        <v>90316000</v>
      </c>
      <c r="C48" s="6">
        <v>14009748</v>
      </c>
      <c r="D48" s="6">
        <v>18178622</v>
      </c>
      <c r="E48" s="6">
        <v>3130166</v>
      </c>
      <c r="F48" s="6">
        <v>28679299</v>
      </c>
      <c r="G48" s="6">
        <v>23531506</v>
      </c>
      <c r="H48" s="6">
        <v>724664</v>
      </c>
      <c r="I48" s="6">
        <v>22326675</v>
      </c>
      <c r="J48" s="1">
        <v>314690</v>
      </c>
      <c r="K48" s="1">
        <v>326118</v>
      </c>
      <c r="L48" s="1">
        <v>9321301</v>
      </c>
      <c r="M48" s="6">
        <v>7230636</v>
      </c>
      <c r="N48" s="1" t="s">
        <v>179</v>
      </c>
    </row>
    <row r="49" spans="1:14" x14ac:dyDescent="0.2">
      <c r="A49" s="1" t="s">
        <v>122</v>
      </c>
      <c r="B49" s="6">
        <v>19970000</v>
      </c>
      <c r="C49" s="6">
        <v>1625485</v>
      </c>
      <c r="D49" s="6">
        <v>56738</v>
      </c>
      <c r="E49" s="6">
        <v>0</v>
      </c>
      <c r="F49" s="6">
        <v>1662403</v>
      </c>
      <c r="G49" s="6">
        <v>1299</v>
      </c>
      <c r="H49" s="6">
        <v>987</v>
      </c>
      <c r="I49" s="6">
        <v>3404324</v>
      </c>
      <c r="J49" s="1">
        <v>0</v>
      </c>
      <c r="K49" s="1">
        <v>0</v>
      </c>
      <c r="L49" s="1">
        <v>0</v>
      </c>
      <c r="M49" s="1">
        <v>0</v>
      </c>
      <c r="N49" s="1" t="s">
        <v>180</v>
      </c>
    </row>
    <row r="50" spans="1:14" x14ac:dyDescent="0.2">
      <c r="A50" s="1" t="s">
        <v>123</v>
      </c>
      <c r="B50" s="6">
        <v>110286000</v>
      </c>
      <c r="C50" s="6">
        <v>15635233</v>
      </c>
      <c r="D50" s="6">
        <v>18235360</v>
      </c>
      <c r="E50" s="6">
        <v>3130166</v>
      </c>
      <c r="F50" s="6">
        <v>30341702</v>
      </c>
      <c r="G50" s="6">
        <v>23532805</v>
      </c>
      <c r="H50" s="6">
        <v>725651</v>
      </c>
      <c r="I50" s="6">
        <v>25730999</v>
      </c>
      <c r="J50" s="1">
        <v>314690</v>
      </c>
      <c r="K50" s="1">
        <v>326118</v>
      </c>
      <c r="L50" s="6">
        <v>9321301</v>
      </c>
      <c r="M50" s="6">
        <v>7230636</v>
      </c>
      <c r="N50" s="1" t="s">
        <v>181</v>
      </c>
    </row>
    <row r="51" spans="1:14" x14ac:dyDescent="0.2">
      <c r="A51" s="1" t="s">
        <v>124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12594</v>
      </c>
      <c r="H51" s="6">
        <v>0</v>
      </c>
      <c r="I51" s="6">
        <v>0</v>
      </c>
      <c r="J51" s="1">
        <v>0</v>
      </c>
      <c r="K51" s="1">
        <v>0</v>
      </c>
      <c r="L51" s="6">
        <v>0</v>
      </c>
      <c r="M51" s="6">
        <v>0</v>
      </c>
      <c r="N51" s="1" t="s">
        <v>182</v>
      </c>
    </row>
    <row r="52" spans="1:14" x14ac:dyDescent="0.2">
      <c r="A52" s="1" t="s">
        <v>125</v>
      </c>
      <c r="B52" s="6">
        <v>87785000</v>
      </c>
      <c r="C52" s="6">
        <v>392902</v>
      </c>
      <c r="D52" s="6">
        <v>2240262</v>
      </c>
      <c r="E52" s="6">
        <v>4939956</v>
      </c>
      <c r="F52" s="6">
        <v>4826902</v>
      </c>
      <c r="G52" s="6">
        <v>1248781</v>
      </c>
      <c r="H52" s="6">
        <v>5102521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 t="s">
        <v>183</v>
      </c>
    </row>
    <row r="53" spans="1:14" x14ac:dyDescent="0.2">
      <c r="A53" s="1" t="s">
        <v>126</v>
      </c>
      <c r="B53" s="1">
        <v>0</v>
      </c>
      <c r="C53" s="6">
        <v>0</v>
      </c>
      <c r="D53" s="6">
        <v>806330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1">
        <v>0</v>
      </c>
      <c r="K53" s="1">
        <v>0</v>
      </c>
      <c r="L53" s="1">
        <v>0</v>
      </c>
      <c r="M53" s="1">
        <v>0</v>
      </c>
      <c r="N53" s="1" t="s">
        <v>184</v>
      </c>
    </row>
    <row r="54" spans="1:14" x14ac:dyDescent="0.2">
      <c r="A54" s="1" t="s">
        <v>127</v>
      </c>
      <c r="B54" s="1">
        <v>0</v>
      </c>
      <c r="C54" s="1">
        <v>0</v>
      </c>
      <c r="D54" s="6">
        <v>0</v>
      </c>
      <c r="E54" s="6">
        <v>0</v>
      </c>
      <c r="F54" s="1">
        <v>0</v>
      </c>
      <c r="G54" s="1">
        <v>0</v>
      </c>
      <c r="H54" s="1">
        <v>0</v>
      </c>
      <c r="I54" s="6">
        <v>4020123</v>
      </c>
      <c r="J54" s="1">
        <v>0</v>
      </c>
      <c r="K54" s="1">
        <v>0</v>
      </c>
      <c r="L54" s="1">
        <v>0</v>
      </c>
      <c r="M54" s="1">
        <v>0</v>
      </c>
      <c r="N54" s="1" t="s">
        <v>185</v>
      </c>
    </row>
    <row r="55" spans="1:14" x14ac:dyDescent="0.2">
      <c r="A55" s="1" t="s">
        <v>128</v>
      </c>
      <c r="B55" s="6">
        <v>255494000</v>
      </c>
      <c r="C55" s="6">
        <v>644135</v>
      </c>
      <c r="D55" s="6">
        <v>666184</v>
      </c>
      <c r="E55" s="1">
        <v>0</v>
      </c>
      <c r="F55" s="1">
        <v>0</v>
      </c>
      <c r="G55" s="6">
        <v>159440</v>
      </c>
      <c r="H55" s="1">
        <v>0</v>
      </c>
      <c r="I55" s="6">
        <v>0</v>
      </c>
      <c r="J55" s="1">
        <v>0</v>
      </c>
      <c r="K55" s="1">
        <v>0</v>
      </c>
      <c r="L55" s="1">
        <v>0</v>
      </c>
      <c r="M55" s="1">
        <v>0</v>
      </c>
      <c r="N55" s="1" t="s">
        <v>186</v>
      </c>
    </row>
    <row r="56" spans="1:14" x14ac:dyDescent="0.2">
      <c r="A56" s="5" t="s">
        <v>129</v>
      </c>
      <c r="B56" s="33">
        <v>2558000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33">
        <v>195249</v>
      </c>
      <c r="J56" s="1">
        <v>0</v>
      </c>
      <c r="K56" s="1">
        <v>0</v>
      </c>
      <c r="L56" s="5">
        <v>0</v>
      </c>
      <c r="M56" s="6">
        <v>139907</v>
      </c>
      <c r="N56" s="5" t="s">
        <v>187</v>
      </c>
    </row>
    <row r="57" spans="1:14" x14ac:dyDescent="0.2">
      <c r="A57" s="1" t="s">
        <v>130</v>
      </c>
      <c r="B57" s="6">
        <v>54230000</v>
      </c>
      <c r="C57" s="6">
        <v>10000000</v>
      </c>
      <c r="D57" s="6">
        <v>0</v>
      </c>
      <c r="E57" s="1">
        <v>0</v>
      </c>
      <c r="F57" s="1">
        <v>0</v>
      </c>
      <c r="G57" s="6">
        <v>0</v>
      </c>
      <c r="H57" s="6">
        <v>326950</v>
      </c>
      <c r="I57" s="6">
        <v>30244</v>
      </c>
      <c r="J57" s="1">
        <v>0</v>
      </c>
      <c r="K57" s="1">
        <v>0</v>
      </c>
      <c r="L57" s="1">
        <v>0</v>
      </c>
      <c r="M57" s="1">
        <v>0</v>
      </c>
      <c r="N57" s="1" t="s">
        <v>188</v>
      </c>
    </row>
    <row r="58" spans="1:14" x14ac:dyDescent="0.2">
      <c r="A58" s="1" t="s">
        <v>131</v>
      </c>
      <c r="B58" s="6">
        <v>400067000</v>
      </c>
      <c r="C58" s="6">
        <v>11037037</v>
      </c>
      <c r="D58" s="6">
        <v>3712776</v>
      </c>
      <c r="E58" s="6">
        <v>4939956</v>
      </c>
      <c r="F58" s="6">
        <v>4826902</v>
      </c>
      <c r="G58" s="6">
        <v>1420815</v>
      </c>
      <c r="H58" s="6">
        <v>5429471</v>
      </c>
      <c r="I58" s="6">
        <v>4245616</v>
      </c>
      <c r="J58" s="1">
        <v>0</v>
      </c>
      <c r="K58" s="1">
        <v>0</v>
      </c>
      <c r="L58" s="1">
        <v>0</v>
      </c>
      <c r="M58" s="6">
        <v>139907</v>
      </c>
      <c r="N58" s="1" t="s">
        <v>189</v>
      </c>
    </row>
    <row r="59" spans="1:14" x14ac:dyDescent="0.2">
      <c r="A59" s="1" t="s">
        <v>132</v>
      </c>
      <c r="B59" s="6">
        <v>90199000</v>
      </c>
      <c r="C59" s="6">
        <v>1568809</v>
      </c>
      <c r="D59" s="6">
        <v>909999</v>
      </c>
      <c r="E59" s="1">
        <v>0</v>
      </c>
      <c r="F59" s="1">
        <v>0</v>
      </c>
      <c r="G59" s="1">
        <v>0</v>
      </c>
      <c r="H59" s="6">
        <v>0</v>
      </c>
      <c r="I59" s="6">
        <v>0</v>
      </c>
      <c r="J59" s="1">
        <v>0</v>
      </c>
      <c r="K59" s="1">
        <v>0</v>
      </c>
      <c r="L59" s="1">
        <v>0</v>
      </c>
      <c r="M59" s="1">
        <v>0</v>
      </c>
      <c r="N59" s="1" t="s">
        <v>190</v>
      </c>
    </row>
    <row r="60" spans="1:14" x14ac:dyDescent="0.2">
      <c r="A60" s="1" t="s">
        <v>133</v>
      </c>
      <c r="B60" s="6">
        <v>25082000</v>
      </c>
      <c r="C60" s="6">
        <v>457339</v>
      </c>
      <c r="D60" s="6">
        <v>1580412</v>
      </c>
      <c r="E60" s="6">
        <v>2932578</v>
      </c>
      <c r="F60" s="6">
        <v>1560952</v>
      </c>
      <c r="G60" s="6">
        <v>1557336</v>
      </c>
      <c r="H60" s="6">
        <v>540804</v>
      </c>
      <c r="I60" s="6">
        <v>0</v>
      </c>
      <c r="J60" s="1">
        <v>0</v>
      </c>
      <c r="K60" s="1">
        <v>0</v>
      </c>
      <c r="L60" s="1">
        <v>0</v>
      </c>
      <c r="M60" s="1">
        <v>0</v>
      </c>
      <c r="N60" s="1" t="s">
        <v>191</v>
      </c>
    </row>
    <row r="61" spans="1:14" x14ac:dyDescent="0.2">
      <c r="A61" s="1" t="s">
        <v>134</v>
      </c>
      <c r="B61" s="6">
        <v>86947000</v>
      </c>
      <c r="C61" s="6">
        <v>9390994</v>
      </c>
      <c r="D61" s="6">
        <v>2980579</v>
      </c>
      <c r="E61" s="6">
        <v>3156934</v>
      </c>
      <c r="F61" s="6">
        <v>2714788</v>
      </c>
      <c r="G61" s="6">
        <v>2341275</v>
      </c>
      <c r="H61" s="6">
        <v>4492558</v>
      </c>
      <c r="I61" s="6">
        <v>2443256</v>
      </c>
      <c r="J61" s="1">
        <v>0</v>
      </c>
      <c r="K61" s="1">
        <v>57813</v>
      </c>
      <c r="L61" s="6">
        <v>6184</v>
      </c>
      <c r="M61" s="6">
        <v>333631</v>
      </c>
      <c r="N61" s="1" t="s">
        <v>192</v>
      </c>
    </row>
    <row r="62" spans="1:14" x14ac:dyDescent="0.2">
      <c r="A62" s="1" t="s">
        <v>135</v>
      </c>
      <c r="B62" s="6">
        <v>0</v>
      </c>
      <c r="C62" s="6">
        <v>0</v>
      </c>
      <c r="D62" s="6">
        <v>0</v>
      </c>
      <c r="E62" s="6">
        <v>84676</v>
      </c>
      <c r="F62" s="6">
        <v>517550</v>
      </c>
      <c r="G62" s="6">
        <v>17568</v>
      </c>
      <c r="H62" s="6">
        <v>18219</v>
      </c>
      <c r="I62" s="6">
        <v>603465</v>
      </c>
      <c r="J62" s="1">
        <v>0</v>
      </c>
      <c r="K62" s="1">
        <v>0</v>
      </c>
      <c r="L62" s="1">
        <v>0</v>
      </c>
      <c r="M62" s="1">
        <v>0</v>
      </c>
      <c r="N62" s="1" t="s">
        <v>193</v>
      </c>
    </row>
    <row r="63" spans="1:14" x14ac:dyDescent="0.2">
      <c r="A63" s="1" t="s">
        <v>136</v>
      </c>
      <c r="B63" s="1">
        <v>0</v>
      </c>
      <c r="C63" s="6">
        <v>98856</v>
      </c>
      <c r="D63" s="6">
        <v>0</v>
      </c>
      <c r="E63" s="6">
        <v>633895</v>
      </c>
      <c r="F63" s="6">
        <v>0</v>
      </c>
      <c r="G63" s="6">
        <v>4979430</v>
      </c>
      <c r="H63" s="6">
        <v>52</v>
      </c>
      <c r="I63" s="6">
        <v>0</v>
      </c>
      <c r="J63" s="1">
        <v>0</v>
      </c>
      <c r="K63" s="1">
        <v>0</v>
      </c>
      <c r="L63" s="6">
        <v>0</v>
      </c>
      <c r="M63" s="6">
        <v>0</v>
      </c>
      <c r="N63" s="1" t="s">
        <v>194</v>
      </c>
    </row>
    <row r="64" spans="1:14" x14ac:dyDescent="0.2">
      <c r="A64" s="1" t="s">
        <v>137</v>
      </c>
      <c r="B64" s="6">
        <v>70548000</v>
      </c>
      <c r="C64" s="6">
        <v>65000</v>
      </c>
      <c r="D64" s="6">
        <v>73635</v>
      </c>
      <c r="E64" s="1">
        <v>0</v>
      </c>
      <c r="F64" s="6">
        <v>0</v>
      </c>
      <c r="G64" s="6">
        <v>619349</v>
      </c>
      <c r="H64" s="6">
        <v>0</v>
      </c>
      <c r="I64" s="6">
        <v>0</v>
      </c>
      <c r="J64" s="1">
        <v>0</v>
      </c>
      <c r="K64" s="1">
        <v>0</v>
      </c>
      <c r="L64" s="1">
        <v>0</v>
      </c>
      <c r="M64" s="1">
        <v>0</v>
      </c>
      <c r="N64" s="1" t="s">
        <v>195</v>
      </c>
    </row>
    <row r="65" spans="1:14" x14ac:dyDescent="0.2">
      <c r="A65" s="1" t="s">
        <v>138</v>
      </c>
      <c r="B65" s="6">
        <v>3401000</v>
      </c>
      <c r="C65" s="6">
        <v>0</v>
      </c>
      <c r="D65" s="1">
        <v>0</v>
      </c>
      <c r="E65" s="6">
        <v>0</v>
      </c>
      <c r="F65" s="1">
        <v>0</v>
      </c>
      <c r="G65" s="6">
        <v>0</v>
      </c>
      <c r="H65" s="6">
        <v>0</v>
      </c>
      <c r="I65" s="6">
        <v>68956</v>
      </c>
      <c r="J65" s="1">
        <v>0</v>
      </c>
      <c r="K65" s="1">
        <v>0</v>
      </c>
      <c r="L65" s="1">
        <v>0</v>
      </c>
      <c r="M65" s="1">
        <v>0</v>
      </c>
      <c r="N65" s="1" t="s">
        <v>196</v>
      </c>
    </row>
    <row r="66" spans="1:14" x14ac:dyDescent="0.2">
      <c r="A66" s="1" t="s">
        <v>139</v>
      </c>
      <c r="B66" s="1">
        <v>0</v>
      </c>
      <c r="C66" s="6">
        <v>677166</v>
      </c>
      <c r="D66" s="6">
        <v>414687</v>
      </c>
      <c r="E66" s="6">
        <v>0</v>
      </c>
      <c r="F66" s="6">
        <v>90848</v>
      </c>
      <c r="G66" s="6">
        <v>369890</v>
      </c>
      <c r="H66" s="6">
        <v>2886</v>
      </c>
      <c r="I66" s="6">
        <v>66872</v>
      </c>
      <c r="J66" s="1">
        <v>6317</v>
      </c>
      <c r="K66" s="1">
        <v>0</v>
      </c>
      <c r="L66" s="6">
        <v>53157</v>
      </c>
      <c r="M66" s="1">
        <v>0</v>
      </c>
      <c r="N66" s="1" t="s">
        <v>197</v>
      </c>
    </row>
    <row r="67" spans="1:14" x14ac:dyDescent="0.2">
      <c r="A67" s="1" t="s">
        <v>140</v>
      </c>
      <c r="B67" s="6">
        <v>106441000</v>
      </c>
      <c r="C67" s="6">
        <v>439929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6">
        <v>0</v>
      </c>
      <c r="J67" s="1">
        <v>0</v>
      </c>
      <c r="K67" s="1">
        <v>0</v>
      </c>
      <c r="L67" s="1">
        <v>0</v>
      </c>
      <c r="M67" s="1">
        <v>0</v>
      </c>
      <c r="N67" s="1" t="s">
        <v>198</v>
      </c>
    </row>
    <row r="68" spans="1:14" x14ac:dyDescent="0.2">
      <c r="A68" s="1" t="s">
        <v>141</v>
      </c>
      <c r="B68" s="6">
        <v>199000</v>
      </c>
      <c r="C68" s="6">
        <v>3029443</v>
      </c>
      <c r="D68" s="6">
        <v>724619</v>
      </c>
      <c r="E68" s="6">
        <v>0</v>
      </c>
      <c r="F68" s="6">
        <v>0</v>
      </c>
      <c r="G68" s="6">
        <v>2141853</v>
      </c>
      <c r="H68" s="6">
        <v>480486</v>
      </c>
      <c r="I68" s="6">
        <v>731316</v>
      </c>
      <c r="J68" s="1">
        <v>138259</v>
      </c>
      <c r="K68" s="1">
        <v>3760</v>
      </c>
      <c r="L68" s="6">
        <v>10155</v>
      </c>
      <c r="M68" s="6">
        <v>0</v>
      </c>
      <c r="N68" s="1" t="s">
        <v>199</v>
      </c>
    </row>
    <row r="69" spans="1:14" x14ac:dyDescent="0.2">
      <c r="A69" s="1" t="s">
        <v>142</v>
      </c>
      <c r="B69" s="6">
        <v>382817000</v>
      </c>
      <c r="C69" s="6">
        <v>15727536</v>
      </c>
      <c r="D69" s="6">
        <v>6683931</v>
      </c>
      <c r="E69" s="6">
        <v>6808083</v>
      </c>
      <c r="F69" s="6">
        <v>4884138</v>
      </c>
      <c r="G69" s="6">
        <v>12026701</v>
      </c>
      <c r="H69" s="6">
        <v>5535005</v>
      </c>
      <c r="I69" s="6">
        <v>3913865</v>
      </c>
      <c r="J69" s="1">
        <v>144576</v>
      </c>
      <c r="K69" s="1">
        <v>61573</v>
      </c>
      <c r="L69" s="6">
        <v>69496</v>
      </c>
      <c r="M69" s="6">
        <v>333631</v>
      </c>
      <c r="N69" s="1" t="s">
        <v>200</v>
      </c>
    </row>
    <row r="70" spans="1:14" x14ac:dyDescent="0.2">
      <c r="A70" s="1" t="s">
        <v>143</v>
      </c>
      <c r="B70" s="6">
        <v>782884000</v>
      </c>
      <c r="C70" s="6">
        <v>26764573</v>
      </c>
      <c r="D70" s="6">
        <v>10396707</v>
      </c>
      <c r="E70" s="6">
        <v>11748039</v>
      </c>
      <c r="F70" s="6">
        <v>9711040</v>
      </c>
      <c r="G70" s="6">
        <v>13447516</v>
      </c>
      <c r="H70" s="6">
        <v>10964476</v>
      </c>
      <c r="I70" s="6">
        <v>8159481</v>
      </c>
      <c r="J70" s="1">
        <v>144576</v>
      </c>
      <c r="K70" s="1">
        <v>61573</v>
      </c>
      <c r="L70" s="6">
        <v>69496</v>
      </c>
      <c r="M70" s="6">
        <v>473538</v>
      </c>
      <c r="N70" s="1" t="s">
        <v>201</v>
      </c>
    </row>
    <row r="71" spans="1:14" x14ac:dyDescent="0.2">
      <c r="A71" s="1" t="s">
        <v>144</v>
      </c>
      <c r="B71" s="6">
        <v>893170000</v>
      </c>
      <c r="C71" s="6">
        <v>42399806</v>
      </c>
      <c r="D71" s="6">
        <v>28632067</v>
      </c>
      <c r="E71" s="6">
        <v>14878205</v>
      </c>
      <c r="F71" s="6">
        <v>40052742</v>
      </c>
      <c r="G71" s="6">
        <v>36980321</v>
      </c>
      <c r="H71" s="6">
        <v>11690127</v>
      </c>
      <c r="I71" s="6">
        <v>33890480</v>
      </c>
      <c r="J71" s="1">
        <v>459266</v>
      </c>
      <c r="K71" s="1">
        <v>387691</v>
      </c>
      <c r="L71" s="6">
        <v>9390797</v>
      </c>
      <c r="M71" s="6">
        <v>7704174</v>
      </c>
      <c r="N71" s="1" t="s">
        <v>202</v>
      </c>
    </row>
    <row r="73" spans="1:14" x14ac:dyDescent="0.2">
      <c r="A73" s="7" t="s">
        <v>19</v>
      </c>
      <c r="N73" s="7" t="s">
        <v>20</v>
      </c>
    </row>
    <row r="74" spans="1:14" x14ac:dyDescent="0.2">
      <c r="A74" s="1" t="s">
        <v>225</v>
      </c>
      <c r="B74" s="6">
        <v>733283000</v>
      </c>
      <c r="C74" s="6">
        <v>5340479</v>
      </c>
      <c r="D74" s="6">
        <v>24621317</v>
      </c>
      <c r="E74" s="6">
        <v>8403205</v>
      </c>
      <c r="F74" s="6">
        <v>5674925</v>
      </c>
      <c r="G74" s="6">
        <v>38453932</v>
      </c>
      <c r="H74" s="6">
        <v>1187953</v>
      </c>
      <c r="I74" s="6">
        <v>5970973</v>
      </c>
      <c r="J74" s="1">
        <v>0</v>
      </c>
      <c r="K74" s="1">
        <v>7250</v>
      </c>
      <c r="L74" s="6">
        <v>5129710</v>
      </c>
      <c r="M74" s="6">
        <v>3700999</v>
      </c>
      <c r="N74" s="1" t="s">
        <v>203</v>
      </c>
    </row>
    <row r="75" spans="1:14" x14ac:dyDescent="0.2">
      <c r="A75" s="1" t="s">
        <v>226</v>
      </c>
      <c r="B75" s="6">
        <v>665853000</v>
      </c>
      <c r="C75" s="6">
        <v>6873500</v>
      </c>
      <c r="D75" s="6">
        <v>18696469</v>
      </c>
      <c r="E75" s="6">
        <v>5886908</v>
      </c>
      <c r="F75" s="1">
        <v>0</v>
      </c>
      <c r="G75" s="6">
        <v>34292532</v>
      </c>
      <c r="H75" s="6">
        <v>805758</v>
      </c>
      <c r="I75" s="6">
        <v>4370432</v>
      </c>
      <c r="J75" s="1">
        <v>0</v>
      </c>
      <c r="K75" s="1">
        <v>0</v>
      </c>
      <c r="L75" s="6">
        <v>3535569</v>
      </c>
      <c r="M75" s="6">
        <v>3848552</v>
      </c>
      <c r="N75" s="1" t="s">
        <v>204</v>
      </c>
    </row>
    <row r="76" spans="1:14" x14ac:dyDescent="0.2">
      <c r="A76" s="1" t="s">
        <v>227</v>
      </c>
      <c r="B76" s="6">
        <v>67430000</v>
      </c>
      <c r="C76" s="6">
        <v>-1533021</v>
      </c>
      <c r="D76" s="6">
        <v>5924848</v>
      </c>
      <c r="E76" s="6">
        <v>2516297</v>
      </c>
      <c r="F76" s="6">
        <v>5674925</v>
      </c>
      <c r="G76" s="6">
        <v>4161400</v>
      </c>
      <c r="H76" s="6">
        <v>382195</v>
      </c>
      <c r="I76" s="6">
        <v>1600541</v>
      </c>
      <c r="J76" s="1">
        <v>0</v>
      </c>
      <c r="K76" s="1">
        <v>7250</v>
      </c>
      <c r="L76" s="6">
        <v>1594141</v>
      </c>
      <c r="M76" s="6">
        <v>-147553</v>
      </c>
      <c r="N76" s="1" t="s">
        <v>205</v>
      </c>
    </row>
    <row r="77" spans="1:14" x14ac:dyDescent="0.2">
      <c r="A77" s="1" t="s">
        <v>228</v>
      </c>
      <c r="B77" s="6">
        <v>15517000</v>
      </c>
      <c r="C77" s="6">
        <v>1403249</v>
      </c>
      <c r="D77" s="6">
        <v>3502378</v>
      </c>
      <c r="E77" s="6">
        <v>1221981</v>
      </c>
      <c r="F77" s="6">
        <v>3422460</v>
      </c>
      <c r="G77" s="6">
        <v>1414827</v>
      </c>
      <c r="H77" s="6">
        <v>489129</v>
      </c>
      <c r="I77" s="6">
        <v>979536</v>
      </c>
      <c r="J77" s="1">
        <v>12211</v>
      </c>
      <c r="K77" s="1">
        <v>8333</v>
      </c>
      <c r="L77" s="6">
        <v>273490</v>
      </c>
      <c r="M77" s="6">
        <v>369185</v>
      </c>
      <c r="N77" s="1" t="s">
        <v>206</v>
      </c>
    </row>
    <row r="78" spans="1:14" x14ac:dyDescent="0.2">
      <c r="A78" s="1" t="s">
        <v>229</v>
      </c>
      <c r="B78" s="6">
        <v>47561000</v>
      </c>
      <c r="C78" s="1">
        <v>0</v>
      </c>
      <c r="D78" s="1">
        <v>0</v>
      </c>
      <c r="E78" s="6">
        <v>0</v>
      </c>
      <c r="F78" s="6">
        <v>924875</v>
      </c>
      <c r="G78" s="1">
        <v>0</v>
      </c>
      <c r="H78" s="1">
        <v>0</v>
      </c>
      <c r="I78" s="6">
        <v>8970</v>
      </c>
      <c r="J78" s="1">
        <v>0</v>
      </c>
      <c r="K78" s="1">
        <v>0</v>
      </c>
      <c r="L78" s="1">
        <v>0</v>
      </c>
      <c r="M78" s="1">
        <v>0</v>
      </c>
      <c r="N78" s="1" t="s">
        <v>207</v>
      </c>
    </row>
    <row r="79" spans="1:14" x14ac:dyDescent="0.2">
      <c r="A79" s="5" t="s">
        <v>230</v>
      </c>
      <c r="B79" s="33">
        <v>1139000</v>
      </c>
      <c r="C79" s="5">
        <v>0</v>
      </c>
      <c r="D79" s="33">
        <v>284331</v>
      </c>
      <c r="E79" s="5">
        <v>0</v>
      </c>
      <c r="F79" s="5">
        <v>0</v>
      </c>
      <c r="G79" s="5">
        <v>0</v>
      </c>
      <c r="H79" s="33">
        <v>305544</v>
      </c>
      <c r="I79" s="5">
        <v>0</v>
      </c>
      <c r="J79" s="5">
        <v>1119</v>
      </c>
      <c r="K79" s="5">
        <v>0</v>
      </c>
      <c r="L79" s="5">
        <v>0</v>
      </c>
      <c r="M79" s="5">
        <v>0</v>
      </c>
      <c r="N79" s="5" t="s">
        <v>208</v>
      </c>
    </row>
    <row r="80" spans="1:14" x14ac:dyDescent="0.2">
      <c r="A80" s="1" t="s">
        <v>231</v>
      </c>
      <c r="B80" s="33">
        <v>3213000</v>
      </c>
      <c r="C80" s="6">
        <v>-2936270</v>
      </c>
      <c r="D80" s="6">
        <v>2138139</v>
      </c>
      <c r="E80" s="6">
        <v>1294316</v>
      </c>
      <c r="F80" s="6">
        <v>1327590</v>
      </c>
      <c r="G80" s="6">
        <v>2746573</v>
      </c>
      <c r="H80" s="6">
        <v>-412478</v>
      </c>
      <c r="I80" s="6">
        <v>612035</v>
      </c>
      <c r="J80" s="1">
        <v>-13330</v>
      </c>
      <c r="K80" s="1">
        <v>-1083</v>
      </c>
      <c r="L80" s="6">
        <v>1320651</v>
      </c>
      <c r="M80" s="6">
        <v>-516738</v>
      </c>
      <c r="N80" s="1" t="s">
        <v>209</v>
      </c>
    </row>
    <row r="81" spans="1:14" x14ac:dyDescent="0.2">
      <c r="A81" s="1" t="s">
        <v>232</v>
      </c>
      <c r="B81" s="33">
        <v>109000</v>
      </c>
      <c r="C81" s="6">
        <v>480654</v>
      </c>
      <c r="D81" s="6">
        <v>407856</v>
      </c>
      <c r="E81" s="6">
        <v>0</v>
      </c>
      <c r="F81" s="6">
        <v>0</v>
      </c>
      <c r="G81" s="6">
        <v>468997</v>
      </c>
      <c r="H81" s="6">
        <v>0</v>
      </c>
      <c r="I81" s="6">
        <v>0</v>
      </c>
      <c r="J81" s="1">
        <v>0</v>
      </c>
      <c r="K81" s="1">
        <v>0</v>
      </c>
      <c r="L81" s="6">
        <v>0</v>
      </c>
      <c r="M81" s="6">
        <v>279991</v>
      </c>
      <c r="N81" s="1" t="s">
        <v>210</v>
      </c>
    </row>
    <row r="82" spans="1:14" x14ac:dyDescent="0.2">
      <c r="A82" s="1" t="s">
        <v>233</v>
      </c>
      <c r="B82" s="33">
        <v>6644000</v>
      </c>
      <c r="C82" s="6">
        <v>4344990</v>
      </c>
      <c r="D82" s="6">
        <v>440102</v>
      </c>
      <c r="E82" s="6">
        <v>126811</v>
      </c>
      <c r="F82" s="6">
        <v>769692</v>
      </c>
      <c r="G82" s="6">
        <v>166750</v>
      </c>
      <c r="H82" s="6">
        <v>313215</v>
      </c>
      <c r="I82" s="6">
        <v>85347</v>
      </c>
      <c r="J82" s="1">
        <v>22021</v>
      </c>
      <c r="K82" s="1">
        <v>45750</v>
      </c>
      <c r="L82" s="6">
        <v>28117</v>
      </c>
      <c r="M82" s="6">
        <v>0</v>
      </c>
      <c r="N82" s="1" t="s">
        <v>211</v>
      </c>
    </row>
    <row r="83" spans="1:14" x14ac:dyDescent="0.2">
      <c r="A83" s="1" t="s">
        <v>234</v>
      </c>
      <c r="B83" s="33">
        <v>1447000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24602</v>
      </c>
      <c r="J83" s="1">
        <v>0</v>
      </c>
      <c r="K83" s="1">
        <v>0</v>
      </c>
      <c r="L83" s="6">
        <v>0</v>
      </c>
      <c r="M83" s="6">
        <v>0</v>
      </c>
      <c r="N83" s="1" t="s">
        <v>212</v>
      </c>
    </row>
    <row r="84" spans="1:14" x14ac:dyDescent="0.2">
      <c r="A84" s="1" t="s">
        <v>235</v>
      </c>
      <c r="B84" s="33">
        <v>0</v>
      </c>
      <c r="C84" s="1">
        <v>0</v>
      </c>
      <c r="D84" s="1">
        <v>0</v>
      </c>
      <c r="E84" s="1">
        <v>0</v>
      </c>
      <c r="F84" s="6">
        <v>181754</v>
      </c>
      <c r="G84" s="1">
        <v>0</v>
      </c>
      <c r="H84" s="1">
        <v>0</v>
      </c>
      <c r="I84" s="6">
        <v>0</v>
      </c>
      <c r="J84" s="1">
        <v>0</v>
      </c>
      <c r="K84" s="1">
        <v>0</v>
      </c>
      <c r="L84" s="1">
        <v>0</v>
      </c>
      <c r="M84" s="1">
        <v>0</v>
      </c>
      <c r="N84" s="1" t="s">
        <v>213</v>
      </c>
    </row>
    <row r="85" spans="1:14" x14ac:dyDescent="0.2">
      <c r="A85" s="1" t="s">
        <v>236</v>
      </c>
      <c r="B85" s="33">
        <v>0</v>
      </c>
      <c r="C85" s="1">
        <v>0</v>
      </c>
      <c r="D85" s="6">
        <v>99</v>
      </c>
      <c r="E85" s="1">
        <v>0</v>
      </c>
      <c r="F85" s="6">
        <v>-60667</v>
      </c>
      <c r="G85" s="1">
        <v>0</v>
      </c>
      <c r="H85" s="6">
        <v>-3473</v>
      </c>
      <c r="I85" s="6">
        <v>-1000</v>
      </c>
      <c r="J85" s="1">
        <v>0</v>
      </c>
      <c r="K85" s="1">
        <v>0</v>
      </c>
      <c r="L85" s="1">
        <v>0</v>
      </c>
      <c r="M85" s="6">
        <v>58942</v>
      </c>
      <c r="N85" s="1" t="s">
        <v>214</v>
      </c>
    </row>
    <row r="86" spans="1:14" x14ac:dyDescent="0.2">
      <c r="A86" s="1" t="s">
        <v>237</v>
      </c>
      <c r="B86" s="6">
        <v>7601000</v>
      </c>
      <c r="C86" s="1">
        <v>0</v>
      </c>
      <c r="D86" s="6">
        <v>279642</v>
      </c>
      <c r="E86" s="1">
        <v>0</v>
      </c>
      <c r="F86" s="6">
        <v>0</v>
      </c>
      <c r="G86" s="1">
        <v>0</v>
      </c>
      <c r="H86" s="6">
        <v>0</v>
      </c>
      <c r="I86" s="6">
        <v>0</v>
      </c>
      <c r="J86" s="1">
        <v>0</v>
      </c>
      <c r="K86" s="1">
        <v>0</v>
      </c>
      <c r="L86" s="1">
        <v>0</v>
      </c>
      <c r="M86" s="1">
        <v>0</v>
      </c>
      <c r="N86" s="1" t="s">
        <v>215</v>
      </c>
    </row>
    <row r="87" spans="1:14" x14ac:dyDescent="0.2">
      <c r="A87" s="1" t="s">
        <v>238</v>
      </c>
      <c r="B87" s="6">
        <v>29649000</v>
      </c>
      <c r="C87" s="6">
        <v>173719</v>
      </c>
      <c r="D87" s="6">
        <v>247576</v>
      </c>
      <c r="E87" s="6">
        <v>641075</v>
      </c>
      <c r="F87" s="6">
        <v>611390</v>
      </c>
      <c r="G87" s="6">
        <v>653699</v>
      </c>
      <c r="H87" s="6">
        <v>607478</v>
      </c>
      <c r="I87" s="6">
        <v>16529</v>
      </c>
      <c r="J87" s="1">
        <v>0</v>
      </c>
      <c r="K87" s="1">
        <v>0</v>
      </c>
      <c r="L87" s="1">
        <v>0</v>
      </c>
      <c r="M87" s="6">
        <v>2652</v>
      </c>
      <c r="N87" s="1" t="s">
        <v>216</v>
      </c>
    </row>
    <row r="88" spans="1:14" x14ac:dyDescent="0.2">
      <c r="A88" s="1" t="s">
        <v>239</v>
      </c>
      <c r="B88" s="6">
        <v>5118000</v>
      </c>
      <c r="C88" s="6">
        <v>0</v>
      </c>
      <c r="D88" s="6">
        <v>0</v>
      </c>
      <c r="E88" s="6">
        <v>0</v>
      </c>
      <c r="F88" s="6">
        <v>1521403</v>
      </c>
      <c r="G88" s="6">
        <v>139851</v>
      </c>
      <c r="H88" s="6">
        <v>-1110767</v>
      </c>
      <c r="I88" s="6">
        <v>1435365</v>
      </c>
      <c r="J88" s="1">
        <v>0</v>
      </c>
      <c r="K88" s="1">
        <v>0</v>
      </c>
      <c r="L88" s="1">
        <v>0</v>
      </c>
      <c r="M88" s="1">
        <v>0</v>
      </c>
      <c r="N88" s="1" t="s">
        <v>217</v>
      </c>
    </row>
    <row r="89" spans="1:14" x14ac:dyDescent="0.2">
      <c r="A89" s="1" t="s">
        <v>240</v>
      </c>
      <c r="B89" s="6">
        <v>-8629000</v>
      </c>
      <c r="C89" s="6">
        <v>754347</v>
      </c>
      <c r="D89" s="6">
        <v>2202550</v>
      </c>
      <c r="E89" s="6">
        <v>780052</v>
      </c>
      <c r="F89" s="6">
        <v>3128382</v>
      </c>
      <c r="G89" s="6">
        <v>1930478</v>
      </c>
      <c r="H89" s="6">
        <v>-1820981</v>
      </c>
      <c r="I89" s="6">
        <v>2090616</v>
      </c>
      <c r="J89" s="1">
        <v>8691</v>
      </c>
      <c r="K89" s="1">
        <v>44667</v>
      </c>
      <c r="L89" s="6">
        <v>1348768</v>
      </c>
      <c r="M89" s="6">
        <v>-740439</v>
      </c>
      <c r="N89" s="1" t="s">
        <v>218</v>
      </c>
    </row>
    <row r="90" spans="1:14" x14ac:dyDescent="0.2">
      <c r="A90" s="1" t="s">
        <v>241</v>
      </c>
      <c r="B90" s="6">
        <v>49000</v>
      </c>
      <c r="C90" s="6">
        <v>176928</v>
      </c>
      <c r="D90" s="6">
        <v>386605</v>
      </c>
      <c r="E90" s="6">
        <v>0</v>
      </c>
      <c r="F90" s="6">
        <v>111102</v>
      </c>
      <c r="G90" s="6">
        <v>478567</v>
      </c>
      <c r="H90" s="6">
        <v>2886</v>
      </c>
      <c r="I90" s="6">
        <v>59850</v>
      </c>
      <c r="J90" s="1">
        <v>1825</v>
      </c>
      <c r="K90" s="1">
        <v>0</v>
      </c>
      <c r="L90" s="6">
        <v>277467</v>
      </c>
      <c r="M90" s="6">
        <v>0</v>
      </c>
      <c r="N90" s="1" t="s">
        <v>219</v>
      </c>
    </row>
    <row r="91" spans="1:14" x14ac:dyDescent="0.2">
      <c r="A91" s="1" t="s">
        <v>242</v>
      </c>
      <c r="B91" s="6">
        <v>-8678000</v>
      </c>
      <c r="C91" s="6">
        <v>577419</v>
      </c>
      <c r="D91" s="6">
        <v>1815945</v>
      </c>
      <c r="E91" s="6">
        <v>780052</v>
      </c>
      <c r="F91" s="6">
        <v>3017280</v>
      </c>
      <c r="G91" s="6">
        <v>1451911</v>
      </c>
      <c r="H91" s="6">
        <v>-1823867</v>
      </c>
      <c r="I91" s="6">
        <v>2030766</v>
      </c>
      <c r="J91" s="1">
        <v>6866</v>
      </c>
      <c r="K91" s="1">
        <v>44667</v>
      </c>
      <c r="L91" s="6">
        <v>1071301</v>
      </c>
      <c r="M91" s="6">
        <v>-740439</v>
      </c>
      <c r="N91" s="1" t="s">
        <v>220</v>
      </c>
    </row>
    <row r="92" spans="1:14" x14ac:dyDescent="0.2">
      <c r="A92" s="1" t="s">
        <v>243</v>
      </c>
      <c r="B92" s="6">
        <v>-15000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1">
        <v>0</v>
      </c>
      <c r="K92" s="1">
        <v>0</v>
      </c>
      <c r="L92" s="6">
        <v>0</v>
      </c>
      <c r="M92" s="6">
        <v>0</v>
      </c>
      <c r="N92" s="1" t="s">
        <v>221</v>
      </c>
    </row>
    <row r="93" spans="1:14" x14ac:dyDescent="0.2">
      <c r="A93" s="1" t="s">
        <v>244</v>
      </c>
      <c r="B93" s="6">
        <v>-8693000</v>
      </c>
      <c r="C93" s="6">
        <v>577419</v>
      </c>
      <c r="D93" s="6">
        <v>1815945</v>
      </c>
      <c r="E93" s="6">
        <v>780052</v>
      </c>
      <c r="F93" s="6">
        <v>3017280</v>
      </c>
      <c r="G93" s="6">
        <v>1451911</v>
      </c>
      <c r="H93" s="6">
        <v>-1823867</v>
      </c>
      <c r="I93" s="6">
        <v>2030766</v>
      </c>
      <c r="J93" s="1">
        <v>6866</v>
      </c>
      <c r="K93" s="1">
        <v>44667</v>
      </c>
      <c r="L93" s="6">
        <v>1071301</v>
      </c>
      <c r="M93" s="6">
        <v>-740439</v>
      </c>
      <c r="N93" s="1" t="s">
        <v>222</v>
      </c>
    </row>
    <row r="94" spans="1:14" x14ac:dyDescent="0.2">
      <c r="A94" s="1" t="s">
        <v>245</v>
      </c>
      <c r="B94" s="6">
        <v>-8735000</v>
      </c>
      <c r="C94" s="6">
        <v>577419</v>
      </c>
      <c r="D94" s="6">
        <v>1806028</v>
      </c>
      <c r="E94" s="6">
        <v>780052</v>
      </c>
      <c r="F94" s="6">
        <v>3155187</v>
      </c>
      <c r="G94" s="6">
        <v>1451915</v>
      </c>
      <c r="H94" s="6">
        <v>-1823238</v>
      </c>
      <c r="I94" s="6">
        <v>2035302</v>
      </c>
      <c r="J94" s="1">
        <v>6866</v>
      </c>
      <c r="K94" s="1">
        <v>44667</v>
      </c>
      <c r="L94" s="6">
        <v>1071301</v>
      </c>
      <c r="M94" s="6">
        <v>-740439</v>
      </c>
      <c r="N94" s="1" t="s">
        <v>223</v>
      </c>
    </row>
    <row r="95" spans="1:14" x14ac:dyDescent="0.2">
      <c r="A95" s="1" t="s">
        <v>246</v>
      </c>
      <c r="B95" s="6">
        <v>42000</v>
      </c>
      <c r="C95" s="6">
        <v>0</v>
      </c>
      <c r="D95" s="6">
        <v>9917</v>
      </c>
      <c r="E95" s="1">
        <v>0</v>
      </c>
      <c r="F95" s="6">
        <v>-137907</v>
      </c>
      <c r="G95" s="6">
        <v>-4</v>
      </c>
      <c r="H95" s="6">
        <v>-629</v>
      </c>
      <c r="I95" s="6">
        <v>-4536</v>
      </c>
      <c r="J95" s="1">
        <v>0</v>
      </c>
      <c r="K95" s="1">
        <v>0</v>
      </c>
      <c r="L95" s="1">
        <v>0</v>
      </c>
      <c r="M95" s="6">
        <v>0</v>
      </c>
      <c r="N95" s="1" t="s">
        <v>224</v>
      </c>
    </row>
    <row r="97" spans="1:14" x14ac:dyDescent="0.2">
      <c r="A97" s="7" t="s">
        <v>21</v>
      </c>
      <c r="N97" s="7" t="s">
        <v>22</v>
      </c>
    </row>
    <row r="98" spans="1:14" x14ac:dyDescent="0.2">
      <c r="A98" s="1" t="s">
        <v>252</v>
      </c>
      <c r="B98" s="6">
        <v>118105000</v>
      </c>
      <c r="C98" s="6">
        <v>1535364</v>
      </c>
      <c r="D98" s="6">
        <v>2662409</v>
      </c>
      <c r="E98" s="6">
        <v>4363688</v>
      </c>
      <c r="F98" s="6">
        <v>2913549</v>
      </c>
      <c r="G98" s="6">
        <v>6035925</v>
      </c>
      <c r="H98" s="6">
        <v>-169568</v>
      </c>
      <c r="I98" s="6">
        <v>1108829</v>
      </c>
      <c r="J98" s="11">
        <v>0</v>
      </c>
      <c r="K98" s="1">
        <v>3311</v>
      </c>
      <c r="L98" s="6">
        <v>1553768</v>
      </c>
      <c r="M98" s="6">
        <v>661485</v>
      </c>
      <c r="N98" s="1" t="s">
        <v>247</v>
      </c>
    </row>
    <row r="99" spans="1:14" x14ac:dyDescent="0.2">
      <c r="A99" s="1" t="s">
        <v>253</v>
      </c>
      <c r="B99" s="6">
        <v>-2499000</v>
      </c>
      <c r="C99" s="6">
        <v>-250741</v>
      </c>
      <c r="D99" s="6">
        <v>-6613413</v>
      </c>
      <c r="E99" s="6">
        <v>-2849801</v>
      </c>
      <c r="F99" s="6">
        <v>658379</v>
      </c>
      <c r="G99" s="6">
        <v>-5468719</v>
      </c>
      <c r="H99" s="6">
        <v>67181</v>
      </c>
      <c r="I99" s="6">
        <v>1176547</v>
      </c>
      <c r="J99" s="1">
        <v>0</v>
      </c>
      <c r="K99" s="1">
        <v>0</v>
      </c>
      <c r="L99" s="6">
        <v>-884263</v>
      </c>
      <c r="M99" s="6">
        <v>76108</v>
      </c>
      <c r="N99" s="1" t="s">
        <v>248</v>
      </c>
    </row>
    <row r="100" spans="1:14" x14ac:dyDescent="0.2">
      <c r="A100" s="1" t="s">
        <v>254</v>
      </c>
      <c r="B100" s="6">
        <v>-119707000</v>
      </c>
      <c r="C100" s="6">
        <v>-1027633</v>
      </c>
      <c r="D100" s="6">
        <v>-52664</v>
      </c>
      <c r="E100" s="6">
        <v>-1568267</v>
      </c>
      <c r="F100" s="6">
        <v>-3323345</v>
      </c>
      <c r="G100" s="6">
        <v>-440779</v>
      </c>
      <c r="H100" s="6">
        <v>108458</v>
      </c>
      <c r="I100" s="6">
        <v>-1611107</v>
      </c>
      <c r="J100" s="1">
        <v>0</v>
      </c>
      <c r="K100" s="1">
        <v>0</v>
      </c>
      <c r="L100" s="6">
        <v>-1031605</v>
      </c>
      <c r="M100" s="6">
        <v>-34058</v>
      </c>
      <c r="N100" s="1" t="s">
        <v>249</v>
      </c>
    </row>
    <row r="101" spans="1:14" x14ac:dyDescent="0.2">
      <c r="A101" s="1" t="s">
        <v>255</v>
      </c>
      <c r="B101" s="6">
        <v>56308000</v>
      </c>
      <c r="C101" s="6">
        <v>76096</v>
      </c>
      <c r="D101" s="6">
        <v>5993145</v>
      </c>
      <c r="E101" s="6">
        <v>62732</v>
      </c>
      <c r="F101" s="6">
        <v>9090113</v>
      </c>
      <c r="G101" s="6">
        <v>49821</v>
      </c>
      <c r="H101" s="6">
        <v>1546</v>
      </c>
      <c r="I101" s="6">
        <v>979349</v>
      </c>
      <c r="J101" s="1">
        <v>0</v>
      </c>
      <c r="K101" s="1">
        <v>972</v>
      </c>
      <c r="L101" s="6">
        <v>1984585</v>
      </c>
      <c r="M101" s="6">
        <v>351005</v>
      </c>
      <c r="N101" s="1" t="s">
        <v>250</v>
      </c>
    </row>
    <row r="102" spans="1:14" x14ac:dyDescent="0.2">
      <c r="A102" s="1" t="s">
        <v>256</v>
      </c>
      <c r="B102" s="6">
        <v>52207000</v>
      </c>
      <c r="C102" s="6">
        <v>333086</v>
      </c>
      <c r="D102" s="6">
        <v>1989477</v>
      </c>
      <c r="E102" s="6">
        <v>8352</v>
      </c>
      <c r="F102" s="6">
        <v>9338696</v>
      </c>
      <c r="G102" s="6">
        <v>176248</v>
      </c>
      <c r="H102" s="6">
        <v>7617</v>
      </c>
      <c r="I102" s="6">
        <v>1653618</v>
      </c>
      <c r="J102" s="1">
        <v>0</v>
      </c>
      <c r="K102" s="1">
        <v>4283</v>
      </c>
      <c r="L102" s="6">
        <v>1622485</v>
      </c>
      <c r="M102" s="6">
        <v>1054540</v>
      </c>
      <c r="N102" s="1" t="s">
        <v>251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187AA-6283-45F8-8195-FF63B90CD855}">
  <dimension ref="A3:N38"/>
  <sheetViews>
    <sheetView topLeftCell="A7" workbookViewId="0">
      <selection activeCell="A38" sqref="A38"/>
    </sheetView>
  </sheetViews>
  <sheetFormatPr defaultRowHeight="12.75" x14ac:dyDescent="0.2"/>
  <cols>
    <col min="1" max="1" width="30.28515625" customWidth="1"/>
    <col min="2" max="13" width="18.7109375" customWidth="1"/>
    <col min="14" max="14" width="35.28515625" customWidth="1"/>
  </cols>
  <sheetData>
    <row r="3" spans="1:14" ht="51" x14ac:dyDescent="0.2">
      <c r="A3" s="12"/>
      <c r="B3" s="30" t="s">
        <v>27</v>
      </c>
      <c r="C3" s="31" t="s">
        <v>26</v>
      </c>
      <c r="D3" s="31" t="s">
        <v>0</v>
      </c>
      <c r="E3" s="31" t="s">
        <v>25</v>
      </c>
      <c r="F3" s="31" t="s">
        <v>1</v>
      </c>
      <c r="G3" s="31" t="s">
        <v>2</v>
      </c>
      <c r="H3" s="31" t="s">
        <v>3</v>
      </c>
      <c r="I3" s="31" t="s">
        <v>4</v>
      </c>
      <c r="J3" s="31" t="s">
        <v>5</v>
      </c>
      <c r="K3" s="31" t="s">
        <v>24</v>
      </c>
      <c r="L3" s="31" t="s">
        <v>23</v>
      </c>
      <c r="M3" s="31" t="s">
        <v>86</v>
      </c>
      <c r="N3" s="12"/>
    </row>
    <row r="4" spans="1:14" ht="44.25" customHeight="1" x14ac:dyDescent="0.2">
      <c r="A4" s="13" t="s">
        <v>28</v>
      </c>
      <c r="B4" s="30" t="s">
        <v>14</v>
      </c>
      <c r="C4" s="31" t="s">
        <v>11</v>
      </c>
      <c r="D4" s="31" t="s">
        <v>13</v>
      </c>
      <c r="E4" s="31" t="s">
        <v>6</v>
      </c>
      <c r="F4" s="31" t="s">
        <v>8</v>
      </c>
      <c r="G4" s="31" t="s">
        <v>16</v>
      </c>
      <c r="H4" s="31" t="s">
        <v>15</v>
      </c>
      <c r="I4" s="31" t="s">
        <v>9</v>
      </c>
      <c r="J4" s="31" t="s">
        <v>7</v>
      </c>
      <c r="K4" s="31" t="s">
        <v>10</v>
      </c>
      <c r="L4" s="31" t="s">
        <v>12</v>
      </c>
      <c r="M4" s="31" t="s">
        <v>85</v>
      </c>
      <c r="N4" s="13" t="s">
        <v>29</v>
      </c>
    </row>
    <row r="5" spans="1:14" ht="15" x14ac:dyDescent="0.2">
      <c r="A5" s="14"/>
      <c r="B5" s="3">
        <v>131213</v>
      </c>
      <c r="C5" s="2">
        <v>131256</v>
      </c>
      <c r="D5" s="2">
        <v>131080</v>
      </c>
      <c r="E5" s="2">
        <v>131083</v>
      </c>
      <c r="F5" s="2">
        <v>131012</v>
      </c>
      <c r="G5" s="2">
        <v>131243</v>
      </c>
      <c r="H5" s="2">
        <v>131262</v>
      </c>
      <c r="I5" s="2">
        <v>131034</v>
      </c>
      <c r="J5" s="2">
        <v>131055</v>
      </c>
      <c r="K5" s="2">
        <v>131290</v>
      </c>
      <c r="L5" s="2">
        <v>131288</v>
      </c>
      <c r="M5" s="2">
        <v>131208</v>
      </c>
      <c r="N5" s="14"/>
    </row>
    <row r="6" spans="1:14" ht="14.25" x14ac:dyDescent="0.2">
      <c r="A6" s="15" t="s">
        <v>30</v>
      </c>
      <c r="B6" s="26">
        <v>1</v>
      </c>
      <c r="C6" s="26">
        <v>1</v>
      </c>
      <c r="D6" s="26">
        <v>1</v>
      </c>
      <c r="E6" s="26">
        <v>1</v>
      </c>
      <c r="F6" s="26">
        <v>1</v>
      </c>
      <c r="G6" s="26">
        <v>1</v>
      </c>
      <c r="H6" s="26">
        <v>1</v>
      </c>
      <c r="I6" s="26">
        <v>1</v>
      </c>
      <c r="J6" s="26">
        <v>1</v>
      </c>
      <c r="K6" s="26">
        <v>1</v>
      </c>
      <c r="L6" s="26">
        <v>1</v>
      </c>
      <c r="M6" s="25">
        <v>1</v>
      </c>
      <c r="N6" s="17" t="s">
        <v>31</v>
      </c>
    </row>
    <row r="7" spans="1:14" ht="14.25" x14ac:dyDescent="0.2">
      <c r="A7" s="15" t="s">
        <v>32</v>
      </c>
      <c r="B7" s="26" t="s">
        <v>73</v>
      </c>
      <c r="C7" s="26">
        <v>0.98</v>
      </c>
      <c r="D7" s="26">
        <v>1.89</v>
      </c>
      <c r="E7" s="26">
        <v>1.38</v>
      </c>
      <c r="F7" s="26">
        <v>2.25</v>
      </c>
      <c r="G7" s="26">
        <v>0.67</v>
      </c>
      <c r="H7" s="26">
        <v>0.14000000000000001</v>
      </c>
      <c r="I7" s="26">
        <v>1.05</v>
      </c>
      <c r="J7" s="26" t="s">
        <v>73</v>
      </c>
      <c r="K7" s="26">
        <v>0.8</v>
      </c>
      <c r="L7" s="26" t="s">
        <v>73</v>
      </c>
      <c r="M7" s="26">
        <v>0.22</v>
      </c>
      <c r="N7" s="18" t="s">
        <v>33</v>
      </c>
    </row>
    <row r="8" spans="1:14" ht="14.25" x14ac:dyDescent="0.2">
      <c r="A8" s="15" t="s">
        <v>34</v>
      </c>
      <c r="B8" s="26" t="s">
        <v>73</v>
      </c>
      <c r="C8" s="16">
        <v>3959293.92</v>
      </c>
      <c r="D8" s="16">
        <v>505022.47</v>
      </c>
      <c r="E8" s="16">
        <v>45006.34</v>
      </c>
      <c r="F8" s="16">
        <v>606845.28</v>
      </c>
      <c r="G8" s="16">
        <v>8041614.6500000004</v>
      </c>
      <c r="H8" s="16">
        <v>2159958.04</v>
      </c>
      <c r="I8" s="16">
        <v>1424378.33</v>
      </c>
      <c r="J8" s="26" t="s">
        <v>73</v>
      </c>
      <c r="K8" s="16">
        <v>226427.93</v>
      </c>
      <c r="L8" s="26" t="s">
        <v>73</v>
      </c>
      <c r="M8" s="16">
        <v>394718.14</v>
      </c>
      <c r="N8" s="18" t="s">
        <v>35</v>
      </c>
    </row>
    <row r="9" spans="1:14" ht="14.25" x14ac:dyDescent="0.2">
      <c r="A9" s="15" t="s">
        <v>36</v>
      </c>
      <c r="B9" s="26" t="s">
        <v>73</v>
      </c>
      <c r="C9" s="19">
        <v>5424933</v>
      </c>
      <c r="D9" s="19">
        <v>238922</v>
      </c>
      <c r="E9" s="19">
        <v>31074</v>
      </c>
      <c r="F9" s="19">
        <v>261733</v>
      </c>
      <c r="G9" s="19">
        <v>13234169</v>
      </c>
      <c r="H9" s="19">
        <v>15916702</v>
      </c>
      <c r="I9" s="19">
        <v>1292063</v>
      </c>
      <c r="J9" s="19" t="s">
        <v>73</v>
      </c>
      <c r="K9" s="19">
        <v>282168</v>
      </c>
      <c r="L9" s="19" t="s">
        <v>73</v>
      </c>
      <c r="M9" s="19">
        <v>1953354</v>
      </c>
      <c r="N9" s="18" t="s">
        <v>37</v>
      </c>
    </row>
    <row r="10" spans="1:14" ht="14.25" x14ac:dyDescent="0.2">
      <c r="A10" s="15" t="s">
        <v>38</v>
      </c>
      <c r="B10" s="26" t="s">
        <v>73</v>
      </c>
      <c r="C10" s="19">
        <v>4052</v>
      </c>
      <c r="D10" s="19">
        <v>538</v>
      </c>
      <c r="E10" s="19">
        <v>11</v>
      </c>
      <c r="F10" s="19">
        <v>487</v>
      </c>
      <c r="G10" s="19">
        <v>7974</v>
      </c>
      <c r="H10" s="19">
        <v>3546</v>
      </c>
      <c r="I10" s="19">
        <v>643</v>
      </c>
      <c r="J10" s="19" t="s">
        <v>73</v>
      </c>
      <c r="K10" s="19">
        <v>1227</v>
      </c>
      <c r="L10" s="19" t="s">
        <v>73</v>
      </c>
      <c r="M10" s="19">
        <v>677</v>
      </c>
      <c r="N10" s="18" t="s">
        <v>39</v>
      </c>
    </row>
    <row r="11" spans="1:14" ht="14.25" x14ac:dyDescent="0.2">
      <c r="A11" s="15" t="s">
        <v>40</v>
      </c>
      <c r="B11" s="19">
        <v>363627470</v>
      </c>
      <c r="C11" s="19">
        <v>15000000</v>
      </c>
      <c r="D11" s="19">
        <v>10800000</v>
      </c>
      <c r="E11" s="19">
        <v>5000000</v>
      </c>
      <c r="F11" s="19">
        <v>15000000</v>
      </c>
      <c r="G11" s="19">
        <v>18500000</v>
      </c>
      <c r="H11" s="19">
        <v>21000000</v>
      </c>
      <c r="I11" s="19">
        <v>18000000</v>
      </c>
      <c r="J11" s="19">
        <v>500000</v>
      </c>
      <c r="K11" s="19">
        <v>555000</v>
      </c>
      <c r="L11" s="19">
        <v>6600000</v>
      </c>
      <c r="M11" s="19">
        <v>13915000</v>
      </c>
      <c r="N11" s="18" t="s">
        <v>41</v>
      </c>
    </row>
    <row r="12" spans="1:14" ht="14.25" x14ac:dyDescent="0.2">
      <c r="A12" s="15" t="s">
        <v>42</v>
      </c>
      <c r="B12" s="16" t="s">
        <v>73</v>
      </c>
      <c r="C12" s="19">
        <v>14700000</v>
      </c>
      <c r="D12" s="19">
        <v>20412000</v>
      </c>
      <c r="E12" s="19">
        <v>6899999.9999999991</v>
      </c>
      <c r="F12" s="19">
        <v>33750000</v>
      </c>
      <c r="G12" s="19">
        <v>12395000</v>
      </c>
      <c r="H12" s="19">
        <v>2940000.0000000005</v>
      </c>
      <c r="I12" s="19">
        <v>18900000</v>
      </c>
      <c r="J12" s="19" t="s">
        <v>73</v>
      </c>
      <c r="K12" s="19">
        <v>444000</v>
      </c>
      <c r="L12" s="19" t="s">
        <v>73</v>
      </c>
      <c r="M12" s="19">
        <v>3061300</v>
      </c>
      <c r="N12" s="18" t="s">
        <v>43</v>
      </c>
    </row>
    <row r="13" spans="1:14" ht="14.25" x14ac:dyDescent="0.2">
      <c r="A13" s="15" t="s">
        <v>44</v>
      </c>
      <c r="B13" s="20">
        <v>45291</v>
      </c>
      <c r="C13" s="20">
        <v>45291</v>
      </c>
      <c r="D13" s="20">
        <v>45291</v>
      </c>
      <c r="E13" s="20">
        <v>45291</v>
      </c>
      <c r="F13" s="20">
        <v>45291</v>
      </c>
      <c r="G13" s="20">
        <v>45291</v>
      </c>
      <c r="H13" s="20">
        <v>45291</v>
      </c>
      <c r="I13" s="20">
        <v>45291</v>
      </c>
      <c r="J13" s="20">
        <v>45291</v>
      </c>
      <c r="K13" s="20">
        <v>45291</v>
      </c>
      <c r="L13" s="20">
        <v>45291</v>
      </c>
      <c r="M13" s="20">
        <v>45291</v>
      </c>
      <c r="N13" s="18" t="s">
        <v>45</v>
      </c>
    </row>
    <row r="15" spans="1:14" x14ac:dyDescent="0.2"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4" ht="15" x14ac:dyDescent="0.2">
      <c r="A16" s="21" t="s">
        <v>46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3" t="s">
        <v>47</v>
      </c>
    </row>
    <row r="17" spans="1:14" ht="14.25" x14ac:dyDescent="0.2">
      <c r="A17" s="24" t="s">
        <v>48</v>
      </c>
      <c r="B17" s="25" t="s">
        <v>73</v>
      </c>
      <c r="C17" s="25">
        <f>+C9*100/C11</f>
        <v>36.166220000000003</v>
      </c>
      <c r="D17" s="25">
        <f t="shared" ref="D17:F17" si="0">+D9*100/D11</f>
        <v>2.2122407407407407</v>
      </c>
      <c r="E17" s="25">
        <f t="shared" si="0"/>
        <v>0.62148000000000003</v>
      </c>
      <c r="F17" s="25">
        <f t="shared" si="0"/>
        <v>1.7448866666666667</v>
      </c>
      <c r="G17" s="25">
        <f>+G9*100/G11</f>
        <v>71.536048648648645</v>
      </c>
      <c r="H17" s="25">
        <f t="shared" ref="H17:K17" si="1">+H9*100/H11</f>
        <v>75.793819047619053</v>
      </c>
      <c r="I17" s="25">
        <f t="shared" si="1"/>
        <v>7.1781277777777781</v>
      </c>
      <c r="J17" s="25" t="s">
        <v>73</v>
      </c>
      <c r="K17" s="25">
        <f t="shared" si="1"/>
        <v>50.841081081081079</v>
      </c>
      <c r="L17" s="25" t="s">
        <v>73</v>
      </c>
      <c r="M17" s="25">
        <f>+M9*100/M11</f>
        <v>14.037757815307222</v>
      </c>
      <c r="N17" s="17" t="s">
        <v>49</v>
      </c>
    </row>
    <row r="18" spans="1:14" ht="14.25" x14ac:dyDescent="0.2">
      <c r="A18" s="15" t="s">
        <v>50</v>
      </c>
      <c r="B18" s="25">
        <f>'Annual Financial Data'!B94/'Financial Ratios'!B11</f>
        <v>-2.4021837514091E-2</v>
      </c>
      <c r="C18" s="25">
        <f>'Annual Financial Data'!C94/'Financial Ratios'!C11</f>
        <v>3.8494599999999997E-2</v>
      </c>
      <c r="D18" s="25">
        <f>'Annual Financial Data'!D94/'Financial Ratios'!D11</f>
        <v>0.16722481481481483</v>
      </c>
      <c r="E18" s="25">
        <f>'Annual Financial Data'!E94/'Financial Ratios'!E11</f>
        <v>0.15601039999999999</v>
      </c>
      <c r="F18" s="25">
        <f>'Annual Financial Data'!F94/'Financial Ratios'!F11</f>
        <v>0.2103458</v>
      </c>
      <c r="G18" s="25">
        <f>'Annual Financial Data'!G94/'Financial Ratios'!G11</f>
        <v>7.8481891891891892E-2</v>
      </c>
      <c r="H18" s="25">
        <f>'Annual Financial Data'!H94/'Financial Ratios'!H11</f>
        <v>-8.6820857142857144E-2</v>
      </c>
      <c r="I18" s="25">
        <f>'Annual Financial Data'!I94/'Financial Ratios'!I11</f>
        <v>0.11307233333333333</v>
      </c>
      <c r="J18" s="25">
        <f>'Annual Financial Data'!J94/'Financial Ratios'!J11</f>
        <v>1.3731999999999999E-2</v>
      </c>
      <c r="K18" s="25">
        <f>'Annual Financial Data'!K94/'Financial Ratios'!K11</f>
        <v>8.0481081081081082E-2</v>
      </c>
      <c r="L18" s="25">
        <f>'Annual Financial Data'!L94/'Financial Ratios'!L11</f>
        <v>0.16231833333333334</v>
      </c>
      <c r="M18" s="25">
        <f>'Annual Financial Data'!M94/'Financial Ratios'!M11</f>
        <v>-5.3211570247933881E-2</v>
      </c>
      <c r="N18" s="18" t="s">
        <v>51</v>
      </c>
    </row>
    <row r="19" spans="1:14" ht="14.25" x14ac:dyDescent="0.2">
      <c r="A19" s="15" t="s">
        <v>52</v>
      </c>
      <c r="B19" s="25">
        <f>'Annual Financial Data'!B48/'Financial Ratios'!B11</f>
        <v>0.24837507463338784</v>
      </c>
      <c r="C19" s="25">
        <f>'Annual Financial Data'!C48/'Financial Ratios'!C11</f>
        <v>0.93398320000000001</v>
      </c>
      <c r="D19" s="25">
        <f>'Annual Financial Data'!D48/'Financial Ratios'!D11</f>
        <v>1.6832057407407408</v>
      </c>
      <c r="E19" s="25">
        <f>'Annual Financial Data'!E48/'Financial Ratios'!E11</f>
        <v>0.62603319999999996</v>
      </c>
      <c r="F19" s="25">
        <f>'Annual Financial Data'!F48/'Financial Ratios'!F11</f>
        <v>1.9119532666666668</v>
      </c>
      <c r="G19" s="25">
        <f>'Annual Financial Data'!G48/'Financial Ratios'!G11</f>
        <v>1.2719732972972972</v>
      </c>
      <c r="H19" s="25">
        <f>'Annual Financial Data'!H48/'Financial Ratios'!H11</f>
        <v>3.4507809523809524E-2</v>
      </c>
      <c r="I19" s="25">
        <f>'Annual Financial Data'!I48/'Financial Ratios'!I11</f>
        <v>1.2403708333333334</v>
      </c>
      <c r="J19" s="25">
        <f>'Annual Financial Data'!J48/'Financial Ratios'!J11</f>
        <v>0.62938000000000005</v>
      </c>
      <c r="K19" s="25">
        <f>'Annual Financial Data'!K48/'Financial Ratios'!K11</f>
        <v>0.58760000000000001</v>
      </c>
      <c r="L19" s="25">
        <f>'Annual Financial Data'!L48/'Financial Ratios'!L11</f>
        <v>1.4123183333333333</v>
      </c>
      <c r="M19" s="25">
        <f>'Annual Financial Data'!M48/'Financial Ratios'!M11</f>
        <v>0.51962888968738774</v>
      </c>
      <c r="N19" s="18" t="s">
        <v>53</v>
      </c>
    </row>
    <row r="20" spans="1:14" ht="14.25" x14ac:dyDescent="0.2">
      <c r="A20" s="15" t="s">
        <v>54</v>
      </c>
      <c r="B20" s="25" t="s">
        <v>73</v>
      </c>
      <c r="C20" s="25">
        <f>C12/'Annual Financial Data'!C94</f>
        <v>25.458116203311633</v>
      </c>
      <c r="D20" s="25">
        <f>D12/'Annual Financial Data'!D94</f>
        <v>11.302150354258073</v>
      </c>
      <c r="E20" s="25">
        <f>E12/'Annual Financial Data'!E94</f>
        <v>8.8455641418777198</v>
      </c>
      <c r="F20" s="25">
        <f>F12/'Annual Financial Data'!F94</f>
        <v>10.696671861287461</v>
      </c>
      <c r="G20" s="25">
        <f>G12/'Annual Financial Data'!G94</f>
        <v>8.5370011329864344</v>
      </c>
      <c r="H20" s="25">
        <f>H12/'Annual Financial Data'!H94</f>
        <v>-1.6125157549370956</v>
      </c>
      <c r="I20" s="25">
        <f>I12/'Annual Financial Data'!I94</f>
        <v>9.2860912041554524</v>
      </c>
      <c r="J20" s="25" t="s">
        <v>73</v>
      </c>
      <c r="K20" s="25">
        <f>K12/'Annual Financial Data'!K94</f>
        <v>9.9402243266841293</v>
      </c>
      <c r="L20" s="25" t="s">
        <v>73</v>
      </c>
      <c r="M20" s="25">
        <f>M12/'Annual Financial Data'!M94</f>
        <v>-4.1344391637933713</v>
      </c>
      <c r="N20" s="18" t="s">
        <v>55</v>
      </c>
    </row>
    <row r="21" spans="1:14" ht="14.25" x14ac:dyDescent="0.2">
      <c r="A21" s="15" t="s">
        <v>56</v>
      </c>
      <c r="B21" s="25" t="s">
        <v>73</v>
      </c>
      <c r="C21" s="25">
        <f>C12/'Annual Financial Data'!C48</f>
        <v>1.049269408700285</v>
      </c>
      <c r="D21" s="25">
        <f>D12/'Annual Financial Data'!D48</f>
        <v>1.1228573871000784</v>
      </c>
      <c r="E21" s="25">
        <f>E12/'Annual Financial Data'!E48</f>
        <v>2.2043559351165398</v>
      </c>
      <c r="F21" s="25">
        <f>F12/'Annual Financial Data'!F48</f>
        <v>1.1768070063358242</v>
      </c>
      <c r="G21" s="25">
        <f>G12/'Annual Financial Data'!G48</f>
        <v>0.52674061745134371</v>
      </c>
      <c r="H21" s="25">
        <f>H12/'Annual Financial Data'!H48</f>
        <v>4.057052647847831</v>
      </c>
      <c r="I21" s="25">
        <f>I12/'Annual Financial Data'!I48</f>
        <v>0.84652103369623999</v>
      </c>
      <c r="J21" s="25" t="s">
        <v>73</v>
      </c>
      <c r="K21" s="25">
        <f>K12/'Annual Financial Data'!K48</f>
        <v>1.3614703880190606</v>
      </c>
      <c r="L21" s="25" t="s">
        <v>73</v>
      </c>
      <c r="M21" s="25">
        <f>M12/'Annual Financial Data'!M48</f>
        <v>0.42337907758045074</v>
      </c>
      <c r="N21" s="18" t="s">
        <v>57</v>
      </c>
    </row>
    <row r="22" spans="1:14" x14ac:dyDescent="0.2">
      <c r="A22" s="27"/>
      <c r="B22" s="27"/>
      <c r="C22" s="27"/>
      <c r="D22" s="27"/>
      <c r="E22" s="27"/>
      <c r="F22" s="27"/>
      <c r="G22" s="28"/>
      <c r="H22" s="28"/>
      <c r="I22" s="28"/>
      <c r="J22" s="28"/>
      <c r="K22" s="28"/>
      <c r="L22" s="28"/>
      <c r="M22" s="28"/>
    </row>
    <row r="23" spans="1:14" ht="14.25" x14ac:dyDescent="0.2">
      <c r="A23" s="15" t="s">
        <v>58</v>
      </c>
      <c r="B23" s="26">
        <f>'Annual Financial Data'!B76*100/'Annual Financial Data'!B74</f>
        <v>9.1956311546837988</v>
      </c>
      <c r="C23" s="26">
        <f>'Annual Financial Data'!C76*100/'Annual Financial Data'!C74</f>
        <v>-28.705683516403678</v>
      </c>
      <c r="D23" s="26">
        <f>'Annual Financial Data'!D76*100/'Annual Financial Data'!D74</f>
        <v>24.063895525978566</v>
      </c>
      <c r="E23" s="26">
        <f>'Annual Financial Data'!E76*100/'Annual Financial Data'!E74</f>
        <v>29.944491417262817</v>
      </c>
      <c r="F23" s="26">
        <f>'Annual Financial Data'!F76*100/'Annual Financial Data'!F74</f>
        <v>100</v>
      </c>
      <c r="G23" s="26">
        <f>'Annual Financial Data'!G76*100/'Annual Financial Data'!G74</f>
        <v>10.821780201826956</v>
      </c>
      <c r="H23" s="26">
        <f>'Annual Financial Data'!H76*100/'Annual Financial Data'!H74</f>
        <v>32.172569116791657</v>
      </c>
      <c r="I23" s="26">
        <f>'Annual Financial Data'!I76*100/'Annual Financial Data'!I74</f>
        <v>26.805363212997278</v>
      </c>
      <c r="J23" s="26" t="s">
        <v>73</v>
      </c>
      <c r="K23" s="26">
        <f>'Annual Financial Data'!K76*100/'Annual Financial Data'!K74</f>
        <v>100</v>
      </c>
      <c r="L23" s="26">
        <f>'Annual Financial Data'!L76*100/'Annual Financial Data'!L74</f>
        <v>31.076630062908041</v>
      </c>
      <c r="M23" s="26">
        <f>'Annual Financial Data'!M76*100/'Annual Financial Data'!M74</f>
        <v>-3.9868424714516268</v>
      </c>
      <c r="N23" s="18" t="s">
        <v>59</v>
      </c>
    </row>
    <row r="24" spans="1:14" ht="28.5" x14ac:dyDescent="0.2">
      <c r="A24" s="15" t="s">
        <v>60</v>
      </c>
      <c r="B24" s="26">
        <f>('Annual Financial Data'!B89+'Annual Financial Data'!B87)*100/'Annual Financial Data'!B74</f>
        <v>2.8665603866447196</v>
      </c>
      <c r="C24" s="26">
        <f>('Annual Financial Data'!C89+'Annual Financial Data'!C87)*100/'Annual Financial Data'!C74</f>
        <v>17.377954299604962</v>
      </c>
      <c r="D24" s="26">
        <f>('Annual Financial Data'!D89+'Annual Financial Data'!D87)*100/'Annual Financial Data'!D74</f>
        <v>9.9512385954008877</v>
      </c>
      <c r="E24" s="26">
        <f>('Annual Financial Data'!E89+'Annual Financial Data'!E87)*100/'Annual Financial Data'!E74</f>
        <v>16.911725942661164</v>
      </c>
      <c r="F24" s="26">
        <f>('Annual Financial Data'!F89+'Annual Financial Data'!F87)*100/'Annual Financial Data'!F74</f>
        <v>65.899937003572731</v>
      </c>
      <c r="G24" s="26">
        <f>('Annual Financial Data'!G89+'Annual Financial Data'!G87)*100/'Annual Financial Data'!G74</f>
        <v>6.7201892383852968</v>
      </c>
      <c r="H24" s="26">
        <f>('Annual Financial Data'!H89+'Annual Financial Data'!H87)*100/'Annual Financial Data'!H74</f>
        <v>-102.15075848960355</v>
      </c>
      <c r="I24" s="26">
        <f>('Annual Financial Data'!I89+'Annual Financial Data'!I87)*100/'Annual Financial Data'!I74</f>
        <v>35.28980955030277</v>
      </c>
      <c r="J24" s="26" t="s">
        <v>73</v>
      </c>
      <c r="K24" s="26">
        <f>('Annual Financial Data'!K89+'Annual Financial Data'!K87)*100/'Annual Financial Data'!K74</f>
        <v>616.09655172413795</v>
      </c>
      <c r="L24" s="26">
        <f>('Annual Financial Data'!L89+'Annual Financial Data'!L87)*100/'Annual Financial Data'!L74</f>
        <v>26.293260242781756</v>
      </c>
      <c r="M24" s="26">
        <f>('Annual Financial Data'!M89+'Annual Financial Data'!M87)*100/'Annual Financial Data'!M74</f>
        <v>-19.934806791355523</v>
      </c>
      <c r="N24" s="18" t="s">
        <v>61</v>
      </c>
    </row>
    <row r="25" spans="1:14" ht="14.25" x14ac:dyDescent="0.2">
      <c r="A25" s="15" t="s">
        <v>62</v>
      </c>
      <c r="B25" s="25">
        <f>'Annual Financial Data'!B93*100/'Annual Financial Data'!B74</f>
        <v>-1.1854904586632993</v>
      </c>
      <c r="C25" s="25">
        <f>'Annual Financial Data'!C93*100/'Annual Financial Data'!C74</f>
        <v>10.8121200364237</v>
      </c>
      <c r="D25" s="25">
        <f>'Annual Financial Data'!D93*100/'Annual Financial Data'!D74</f>
        <v>7.3754990441819173</v>
      </c>
      <c r="E25" s="25">
        <f>'Annual Financial Data'!E93*100/'Annual Financial Data'!E74</f>
        <v>9.2827915063359754</v>
      </c>
      <c r="F25" s="25">
        <f>'Annual Financial Data'!F93*100/'Annual Financial Data'!F74</f>
        <v>53.168632184566313</v>
      </c>
      <c r="G25" s="25">
        <f>'Annual Financial Data'!G93*100/'Annual Financial Data'!G74</f>
        <v>3.7757153156665488</v>
      </c>
      <c r="H25" s="25">
        <f>'Annual Financial Data'!H93*100/'Annual Financial Data'!H74</f>
        <v>-153.53023225666334</v>
      </c>
      <c r="I25" s="25">
        <f>'Annual Financial Data'!I93*100/'Annual Financial Data'!I74</f>
        <v>34.010637797223332</v>
      </c>
      <c r="J25" s="25" t="s">
        <v>73</v>
      </c>
      <c r="K25" s="25">
        <f>'Annual Financial Data'!K93*100/'Annual Financial Data'!K74</f>
        <v>616.09655172413795</v>
      </c>
      <c r="L25" s="25">
        <f>'Annual Financial Data'!L93*100/'Annual Financial Data'!L74</f>
        <v>20.884241019472835</v>
      </c>
      <c r="M25" s="25">
        <f>'Annual Financial Data'!M93*100/'Annual Financial Data'!M74</f>
        <v>-20.006463119822513</v>
      </c>
      <c r="N25" s="18" t="s">
        <v>63</v>
      </c>
    </row>
    <row r="26" spans="1:14" ht="14.25" x14ac:dyDescent="0.2">
      <c r="A26" s="15" t="s">
        <v>64</v>
      </c>
      <c r="B26" s="25">
        <f>'Annual Financial Data'!B93*100/'Annual Financial Data'!B34</f>
        <v>-0.97327496445245587</v>
      </c>
      <c r="C26" s="25">
        <f>'Annual Financial Data'!C93*100/'Annual Financial Data'!C34</f>
        <v>1.3618434952273131</v>
      </c>
      <c r="D26" s="25">
        <f>'Annual Financial Data'!D93*100/'Annual Financial Data'!D34</f>
        <v>6.3423468518706665</v>
      </c>
      <c r="E26" s="25">
        <f>'Annual Financial Data'!E93*100/'Annual Financial Data'!E34</f>
        <v>5.2429174083836054</v>
      </c>
      <c r="F26" s="25">
        <f>'Annual Financial Data'!F93*100/'Annual Financial Data'!F34</f>
        <v>7.5332670107829323</v>
      </c>
      <c r="G26" s="25">
        <f>'Annual Financial Data'!G93*100/'Annual Financial Data'!G34</f>
        <v>3.9261719767116139</v>
      </c>
      <c r="H26" s="25">
        <f>'Annual Financial Data'!H93*100/'Annual Financial Data'!H34</f>
        <v>-15.601772333183378</v>
      </c>
      <c r="I26" s="25">
        <f>'Annual Financial Data'!I93*100/'Annual Financial Data'!I34</f>
        <v>5.9921429262731012</v>
      </c>
      <c r="J26" s="25">
        <f>'Annual Financial Data'!J93*100/'Annual Financial Data'!J34</f>
        <v>1.4949941863756515</v>
      </c>
      <c r="K26" s="25">
        <f>'Annual Financial Data'!K93*100/'Annual Financial Data'!K34</f>
        <v>11.521288861490207</v>
      </c>
      <c r="L26" s="25">
        <f>'Annual Financial Data'!L93*100/'Annual Financial Data'!L34</f>
        <v>11.40798805468801</v>
      </c>
      <c r="M26" s="25">
        <f>'Annual Financial Data'!M93*100/'Annual Financial Data'!M34</f>
        <v>-9.6108810626551264</v>
      </c>
      <c r="N26" s="18" t="s">
        <v>65</v>
      </c>
    </row>
    <row r="27" spans="1:14" ht="14.25" x14ac:dyDescent="0.2">
      <c r="A27" s="15" t="s">
        <v>66</v>
      </c>
      <c r="B27" s="25">
        <f>'Annual Financial Data'!B94*100/'Annual Financial Data'!B48</f>
        <v>-9.6715975021037242</v>
      </c>
      <c r="C27" s="25">
        <f>'Annual Financial Data'!C94*100/'Annual Financial Data'!C48</f>
        <v>4.1215516510361212</v>
      </c>
      <c r="D27" s="25">
        <f>'Annual Financial Data'!D94*100/'Annual Financial Data'!D48</f>
        <v>9.9349004561511869</v>
      </c>
      <c r="E27" s="25">
        <f>'Annual Financial Data'!E94*100/'Annual Financial Data'!E48</f>
        <v>24.920467476804745</v>
      </c>
      <c r="F27" s="25">
        <f>'Annual Financial Data'!F94*100/'Annual Financial Data'!F48</f>
        <v>11.001618275258402</v>
      </c>
      <c r="G27" s="25">
        <f>'Annual Financial Data'!G94*100/'Annual Financial Data'!G48</f>
        <v>6.1700895811768275</v>
      </c>
      <c r="H27" s="25">
        <f>'Annual Financial Data'!H94*100/'Annual Financial Data'!H48</f>
        <v>-251.59770597131913</v>
      </c>
      <c r="I27" s="25">
        <f>'Annual Financial Data'!I94*100/'Annual Financial Data'!I48</f>
        <v>9.1160103329313475</v>
      </c>
      <c r="J27" s="25">
        <f>'Annual Financial Data'!J94*100/'Annual Financial Data'!J48</f>
        <v>2.1818297372016904</v>
      </c>
      <c r="K27" s="25">
        <f>'Annual Financial Data'!K94*100/'Annual Financial Data'!K48</f>
        <v>13.696576085956616</v>
      </c>
      <c r="L27" s="25">
        <f>'Annual Financial Data'!L94*100/'Annual Financial Data'!L48</f>
        <v>11.49304158292925</v>
      </c>
      <c r="M27" s="25">
        <f>'Annual Financial Data'!M94*100/'Annual Financial Data'!M48</f>
        <v>-10.240302512808002</v>
      </c>
      <c r="N27" s="18" t="s">
        <v>67</v>
      </c>
    </row>
    <row r="28" spans="1:14" x14ac:dyDescent="0.2">
      <c r="A28" s="27"/>
      <c r="B28" s="27"/>
      <c r="C28" s="27"/>
      <c r="D28" s="27"/>
      <c r="E28" s="27"/>
      <c r="F28" s="27"/>
      <c r="G28" s="28"/>
      <c r="H28" s="28"/>
      <c r="I28" s="28"/>
      <c r="J28" s="28"/>
      <c r="K28" s="28"/>
      <c r="L28" s="28"/>
      <c r="M28" s="28"/>
    </row>
    <row r="29" spans="1:14" ht="14.25" x14ac:dyDescent="0.2">
      <c r="A29" s="15" t="s">
        <v>68</v>
      </c>
      <c r="B29" s="26">
        <f>'Annual Financial Data'!B70*100/'Annual Financial Data'!B34</f>
        <v>87.652294635959564</v>
      </c>
      <c r="C29" s="26">
        <f>'Annual Financial Data'!C70*100/'Annual Financial Data'!C34</f>
        <v>63.124281747892901</v>
      </c>
      <c r="D29" s="26">
        <f>'Annual Financial Data'!D70*100/'Annual Financial Data'!D34</f>
        <v>36.311409162321389</v>
      </c>
      <c r="E29" s="26">
        <f>'Annual Financial Data'!E70*100/'Annual Financial Data'!E34</f>
        <v>78.961400249559674</v>
      </c>
      <c r="F29" s="26">
        <f>'Annual Financial Data'!F70*100/'Annual Financial Data'!F34</f>
        <v>24.245630923346024</v>
      </c>
      <c r="G29" s="26">
        <f>'Annual Financial Data'!G70*100/'Annual Financial Data'!G34</f>
        <v>36.363978560380801</v>
      </c>
      <c r="H29" s="26">
        <f>'Annual Financial Data'!H70*100/'Annual Financial Data'!H34</f>
        <v>93.792616624267637</v>
      </c>
      <c r="I29" s="26">
        <f>'Annual Financial Data'!I70*100/'Annual Financial Data'!I34</f>
        <v>24.076026659994191</v>
      </c>
      <c r="J29" s="26">
        <f>'Annual Financial Data'!J70*100/'Annual Financial Data'!J34</f>
        <v>31.479796022348705</v>
      </c>
      <c r="K29" s="26">
        <f>'Annual Financial Data'!K70*100/'Annual Financial Data'!K34</f>
        <v>15.881978173339077</v>
      </c>
      <c r="L29" s="26">
        <f>'Annual Financial Data'!L70*100/'Annual Financial Data'!L34</f>
        <v>0.74004368319323699</v>
      </c>
      <c r="M29" s="26">
        <f>'Annual Financial Data'!M70*100/'Annual Financial Data'!M34</f>
        <v>6.1465122672463002</v>
      </c>
      <c r="N29" s="18" t="s">
        <v>69</v>
      </c>
    </row>
    <row r="30" spans="1:14" ht="14.25" x14ac:dyDescent="0.2">
      <c r="A30" s="15" t="s">
        <v>70</v>
      </c>
      <c r="B30" s="25">
        <f>'Annual Financial Data'!B50*100/'Annual Financial Data'!B34</f>
        <v>12.34770536404044</v>
      </c>
      <c r="C30" s="25">
        <f>'Annual Financial Data'!C50*100/'Annual Financial Data'!C34</f>
        <v>36.875718252107099</v>
      </c>
      <c r="D30" s="25">
        <f>'Annual Financial Data'!D50*100/'Annual Financial Data'!D34</f>
        <v>63.688590837678611</v>
      </c>
      <c r="E30" s="25">
        <f>'Annual Financial Data'!E50*100/'Annual Financial Data'!E34</f>
        <v>21.038599750440326</v>
      </c>
      <c r="F30" s="25">
        <f>'Annual Financial Data'!F50*100/'Annual Financial Data'!F34</f>
        <v>75.754369076653973</v>
      </c>
      <c r="G30" s="25">
        <f>'Annual Financial Data'!G50*100/'Annual Financial Data'!G34</f>
        <v>63.636021439619199</v>
      </c>
      <c r="H30" s="25">
        <f>'Annual Financial Data'!H50*100/'Annual Financial Data'!H34</f>
        <v>6.2073833757323591</v>
      </c>
      <c r="I30" s="25">
        <f>'Annual Financial Data'!I50*100/'Annual Financial Data'!I34</f>
        <v>75.923973340005801</v>
      </c>
      <c r="J30" s="25">
        <f>'Annual Financial Data'!J50*100/'Annual Financial Data'!J34</f>
        <v>68.520203977651292</v>
      </c>
      <c r="K30" s="25">
        <f>'Annual Financial Data'!K50*100/'Annual Financial Data'!K34</f>
        <v>84.118021826660922</v>
      </c>
      <c r="L30" s="25">
        <f>'Annual Financial Data'!L50*100/'Annual Financial Data'!L34</f>
        <v>99.259956316806765</v>
      </c>
      <c r="M30" s="25">
        <f>'Annual Financial Data'!M50*100/'Annual Financial Data'!M34</f>
        <v>93.853487732753706</v>
      </c>
      <c r="N30" s="18" t="s">
        <v>71</v>
      </c>
    </row>
    <row r="31" spans="1:14" ht="14.25" x14ac:dyDescent="0.2">
      <c r="A31" s="15" t="s">
        <v>72</v>
      </c>
      <c r="B31" s="25">
        <f>('Annual Financial Data'!B89+'Annual Financial Data'!B87)/'Annual Financial Data'!B87</f>
        <v>0.7089615164086478</v>
      </c>
      <c r="C31" s="25">
        <f>('Annual Financial Data'!C89+'Annual Financial Data'!C87)/'Annual Financial Data'!C87</f>
        <v>5.3423402160961091</v>
      </c>
      <c r="D31" s="25">
        <f>('Annual Financial Data'!D89+'Annual Financial Data'!D87)/'Annual Financial Data'!D87</f>
        <v>9.8964600769056776</v>
      </c>
      <c r="E31" s="25">
        <f>('Annual Financial Data'!E89+'Annual Financial Data'!E87)/'Annual Financial Data'!E87</f>
        <v>2.2167874273680925</v>
      </c>
      <c r="F31" s="25">
        <f>('Annual Financial Data'!F89+'Annual Financial Data'!F87)/'Annual Financial Data'!F87</f>
        <v>6.1168354078411484</v>
      </c>
      <c r="G31" s="25">
        <f>('Annual Financial Data'!G89+'Annual Financial Data'!G87)/'Annual Financial Data'!G87</f>
        <v>3.95316039951109</v>
      </c>
      <c r="H31" s="25">
        <f>('Annual Financial Data'!H89+'Annual Financial Data'!H87)/'Annual Financial Data'!H87</f>
        <v>-1.9976081438340154</v>
      </c>
      <c r="I31" s="25">
        <f>('Annual Financial Data'!I89+'Annual Financial Data'!I87)/'Annual Financial Data'!I87</f>
        <v>127.48169883235525</v>
      </c>
      <c r="J31" s="25" t="s">
        <v>73</v>
      </c>
      <c r="K31" s="25" t="s">
        <v>73</v>
      </c>
      <c r="L31" s="25" t="s">
        <v>73</v>
      </c>
      <c r="M31" s="25">
        <f>('Annual Financial Data'!M89+'Annual Financial Data'!M87)/'Annual Financial Data'!M87</f>
        <v>-278.20022624434387</v>
      </c>
      <c r="N31" s="18" t="s">
        <v>74</v>
      </c>
    </row>
    <row r="32" spans="1:14" x14ac:dyDescent="0.2">
      <c r="A32" s="27"/>
      <c r="B32" s="27"/>
      <c r="C32" s="27"/>
      <c r="D32" s="27"/>
      <c r="E32" s="27"/>
      <c r="F32" s="27"/>
      <c r="G32" s="28"/>
      <c r="H32" s="28"/>
      <c r="I32" s="28"/>
      <c r="J32" s="28"/>
      <c r="K32" s="28"/>
      <c r="L32" s="28"/>
      <c r="M32" s="28"/>
    </row>
    <row r="33" spans="1:14" ht="14.25" x14ac:dyDescent="0.2">
      <c r="A33" s="15" t="s">
        <v>75</v>
      </c>
      <c r="B33" s="26">
        <f>'Annual Financial Data'!B74/'Annual Financial Data'!B34</f>
        <v>0.82098928535441185</v>
      </c>
      <c r="C33" s="26">
        <f>'Annual Financial Data'!C74/'Annual Financial Data'!C34</f>
        <v>0.12595526970099816</v>
      </c>
      <c r="D33" s="26">
        <f>'Annual Financial Data'!D74/'Annual Financial Data'!D34</f>
        <v>0.85992104586790752</v>
      </c>
      <c r="E33" s="26">
        <f>'Annual Financial Data'!E74/'Annual Financial Data'!E34</f>
        <v>0.56479965157087164</v>
      </c>
      <c r="F33" s="26">
        <f>'Annual Financial Data'!F74/'Annual Financial Data'!F34</f>
        <v>0.14168630452317096</v>
      </c>
      <c r="G33" s="26">
        <f>'Annual Financial Data'!G74/'Annual Financial Data'!G34</f>
        <v>1.0398485183511523</v>
      </c>
      <c r="H33" s="26">
        <f>'Annual Financial Data'!H74/'Annual Financial Data'!H34</f>
        <v>0.10162019625620834</v>
      </c>
      <c r="I33" s="26">
        <f>'Annual Financial Data'!I74/'Annual Financial Data'!I34</f>
        <v>0.17618437390087127</v>
      </c>
      <c r="J33" s="26">
        <f>'Annual Financial Data'!J74/'Annual Financial Data'!J34</f>
        <v>0</v>
      </c>
      <c r="K33" s="26">
        <f>'Annual Financial Data'!K74/'Annual Financial Data'!K34</f>
        <v>1.870045990234491E-2</v>
      </c>
      <c r="L33" s="26">
        <f>'Annual Financial Data'!L74/'Annual Financial Data'!L34</f>
        <v>0.54624863044105842</v>
      </c>
      <c r="M33" s="26">
        <f>'Annual Financial Data'!M74/'Annual Financial Data'!M34</f>
        <v>0.48038881260989175</v>
      </c>
      <c r="N33" s="18" t="s">
        <v>76</v>
      </c>
    </row>
    <row r="34" spans="1:14" ht="14.25" x14ac:dyDescent="0.2">
      <c r="A34" s="15" t="s">
        <v>77</v>
      </c>
      <c r="B34" s="25">
        <f>'Annual Financial Data'!B74/('Annual Financial Data'!B14+'Annual Financial Data'!B22)</f>
        <v>10.317176463967133</v>
      </c>
      <c r="C34" s="25">
        <f>'Annual Financial Data'!C74/('Annual Financial Data'!C14+'Annual Financial Data'!C22)</f>
        <v>0.75911352021960576</v>
      </c>
      <c r="D34" s="25">
        <f>'Annual Financial Data'!D74/('Annual Financial Data'!D14+'Annual Financial Data'!D22)</f>
        <v>1.7615495340621599</v>
      </c>
      <c r="E34" s="25">
        <f>'Annual Financial Data'!E74/('Annual Financial Data'!E14+'Annual Financial Data'!E22)</f>
        <v>0.65905257170894294</v>
      </c>
      <c r="F34" s="25">
        <f>'Annual Financial Data'!F74/('Annual Financial Data'!F14+'Annual Financial Data'!F22)</f>
        <v>0.369611441732282</v>
      </c>
      <c r="G34" s="25">
        <f>'Annual Financial Data'!G74/('Annual Financial Data'!G14+'Annual Financial Data'!G22)</f>
        <v>1.5638532657806958</v>
      </c>
      <c r="H34" s="25">
        <f>'Annual Financial Data'!H74/('Annual Financial Data'!H14+'Annual Financial Data'!H22)</f>
        <v>0.22964519766409891</v>
      </c>
      <c r="I34" s="25">
        <f>'Annual Financial Data'!I74/('Annual Financial Data'!I14+'Annual Financial Data'!I22)</f>
        <v>1.8408242465796925</v>
      </c>
      <c r="J34" s="25">
        <f>'Annual Financial Data'!J74/('Annual Financial Data'!J14+'Annual Financial Data'!J22)</f>
        <v>0</v>
      </c>
      <c r="K34" s="25">
        <f>'Annual Financial Data'!K74/('Annual Financial Data'!K14+'Annual Financial Data'!K22)</f>
        <v>7250</v>
      </c>
      <c r="L34" s="25">
        <f>'Annual Financial Data'!L74/('Annual Financial Data'!L14+'Annual Financial Data'!L22)</f>
        <v>0.75311683939660923</v>
      </c>
      <c r="M34" s="25">
        <f>'Annual Financial Data'!M74/('Annual Financial Data'!M14+'Annual Financial Data'!M22)</f>
        <v>0.88831665268945681</v>
      </c>
      <c r="N34" s="18" t="s">
        <v>78</v>
      </c>
    </row>
    <row r="35" spans="1:14" ht="14.25" x14ac:dyDescent="0.2">
      <c r="A35" s="15" t="s">
        <v>79</v>
      </c>
      <c r="B35" s="25">
        <f>'Annual Financial Data'!B74/'Financial Ratios'!B38</f>
        <v>-4.6652139889681319</v>
      </c>
      <c r="C35" s="25">
        <f>'Annual Financial Data'!C74/'Financial Ratios'!C38</f>
        <v>0.88954921722525848</v>
      </c>
      <c r="D35" s="25">
        <f>'Annual Financial Data'!D74/'Financial Ratios'!D38</f>
        <v>7.539692120187655</v>
      </c>
      <c r="E35" s="25">
        <f>'Annual Financial Data'!E74/'Financial Ratios'!E38</f>
        <v>-1.794167294385715</v>
      </c>
      <c r="F35" s="25">
        <f>'Annual Financial Data'!F74/'Financial Ratios'!F38</f>
        <v>0.7494016592434205</v>
      </c>
      <c r="G35" s="25">
        <f>'Annual Financial Data'!G74/'Financial Ratios'!G38</f>
        <v>-26.069932136973485</v>
      </c>
      <c r="H35" s="25">
        <f>'Annual Financial Data'!H74/'Financial Ratios'!H38</f>
        <v>-0.26141651988912684</v>
      </c>
      <c r="I35" s="25">
        <f>'Annual Financial Data'!I74/'Financial Ratios'!I38</f>
        <v>15.182807319107386</v>
      </c>
      <c r="J35" s="25">
        <f>'Annual Financial Data'!J74/'Financial Ratios'!J38</f>
        <v>0</v>
      </c>
      <c r="K35" s="25">
        <f>'Annual Financial Data'!K74/'Financial Ratios'!K38</f>
        <v>2.2613355291681094E-2</v>
      </c>
      <c r="L35" s="25">
        <f>'Annual Financial Data'!L74/'Financial Ratios'!L38</f>
        <v>2.0437140487188414</v>
      </c>
      <c r="M35" s="25">
        <f>'Annual Financial Data'!M74/'Financial Ratios'!M38</f>
        <v>1.1643216636874369</v>
      </c>
      <c r="N35" s="18" t="s">
        <v>80</v>
      </c>
    </row>
    <row r="36" spans="1:14" x14ac:dyDescent="0.2">
      <c r="A36" s="27"/>
      <c r="B36" s="27"/>
      <c r="C36" s="27"/>
      <c r="D36" s="27"/>
      <c r="E36" s="27"/>
      <c r="F36" s="27"/>
      <c r="G36" s="28"/>
      <c r="H36" s="28"/>
      <c r="I36" s="28"/>
      <c r="J36" s="28"/>
      <c r="K36" s="28"/>
      <c r="L36" s="28"/>
      <c r="M36" s="28"/>
    </row>
    <row r="37" spans="1:14" ht="14.25" x14ac:dyDescent="0.2">
      <c r="A37" s="15" t="s">
        <v>81</v>
      </c>
      <c r="B37" s="26">
        <f>'Annual Financial Data'!B33/'Annual Financial Data'!B69</f>
        <v>0.58940956122638233</v>
      </c>
      <c r="C37" s="26">
        <f>'Annual Financial Data'!C33/'Annual Financial Data'!C69</f>
        <v>1.3817240666306534</v>
      </c>
      <c r="D37" s="26">
        <f>'Annual Financial Data'!D33/'Annual Financial Data'!D69</f>
        <v>1.4885687778644034</v>
      </c>
      <c r="E37" s="26">
        <f>'Annual Financial Data'!E33/'Annual Financial Data'!E69</f>
        <v>0.31204951526002256</v>
      </c>
      <c r="F37" s="26">
        <f>'Annual Financial Data'!F33/'Annual Financial Data'!F69</f>
        <v>2.5504492297310191</v>
      </c>
      <c r="G37" s="26">
        <f>'Annual Financial Data'!G33/'Annual Financial Data'!G69</f>
        <v>0.87735373150126539</v>
      </c>
      <c r="H37" s="26">
        <f>'Annual Financial Data'!H33/'Annual Financial Data'!H69</f>
        <v>0.17899044354973481</v>
      </c>
      <c r="I37" s="26">
        <f>'Annual Financial Data'!I33/'Annual Financial Data'!I69</f>
        <v>1.1004817488595033</v>
      </c>
      <c r="J37" s="26">
        <f>'Annual Financial Data'!J33/'Annual Financial Data'!J69</f>
        <v>3.1766337428065516</v>
      </c>
      <c r="K37" s="26">
        <f>'Annual Financial Data'!K33/'Annual Financial Data'!K69</f>
        <v>6.2069413541649752</v>
      </c>
      <c r="L37" s="26">
        <f>'Annual Financial Data'!L33/'Annual Financial Data'!L69</f>
        <v>37.117100264763437</v>
      </c>
      <c r="M37" s="26">
        <f>'Annual Financial Data'!M33/'Annual Financial Data'!M69</f>
        <v>10.527513930060456</v>
      </c>
      <c r="N37" s="18" t="s">
        <v>82</v>
      </c>
    </row>
    <row r="38" spans="1:14" ht="14.25" x14ac:dyDescent="0.2">
      <c r="A38" s="15" t="s">
        <v>83</v>
      </c>
      <c r="B38" s="19">
        <f>'Annual Financial Data'!B33-'Annual Financial Data'!B69</f>
        <v>-157181000</v>
      </c>
      <c r="C38" s="19">
        <f>'Annual Financial Data'!C33-'Annual Financial Data'!C69</f>
        <v>6003579</v>
      </c>
      <c r="D38" s="19">
        <f>'Annual Financial Data'!D33-'Annual Financial Data'!D69</f>
        <v>3265560</v>
      </c>
      <c r="E38" s="19">
        <f>'Annual Financial Data'!E33-'Annual Financial Data'!E69</f>
        <v>-4683624</v>
      </c>
      <c r="F38" s="19">
        <f>'Annual Financial Data'!F33-'Annual Financial Data'!F69</f>
        <v>7572608</v>
      </c>
      <c r="G38" s="19">
        <f>'Annual Financial Data'!G33-'Annual Financial Data'!G69</f>
        <v>-1475030</v>
      </c>
      <c r="H38" s="19">
        <f>'Annual Financial Data'!H33-'Annual Financial Data'!H69</f>
        <v>-4544292</v>
      </c>
      <c r="I38" s="19">
        <f>'Annual Financial Data'!I33-'Annual Financial Data'!I69</f>
        <v>393272</v>
      </c>
      <c r="J38" s="19">
        <f>'Annual Financial Data'!J33-'Annual Financial Data'!J69</f>
        <v>314689</v>
      </c>
      <c r="K38" s="19">
        <f>'Annual Financial Data'!K33-'Annual Financial Data'!K69</f>
        <v>320607</v>
      </c>
      <c r="L38" s="19">
        <f>'Annual Financial Data'!L33-'Annual Financial Data'!L69</f>
        <v>2509994</v>
      </c>
      <c r="M38" s="19">
        <f>'Annual Financial Data'!M33-'Annual Financial Data'!M69</f>
        <v>3178674</v>
      </c>
      <c r="N38" s="18" t="s">
        <v>84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Hiba Saqallah</cp:lastModifiedBy>
  <dcterms:created xsi:type="dcterms:W3CDTF">2023-08-08T11:19:09Z</dcterms:created>
  <dcterms:modified xsi:type="dcterms:W3CDTF">2024-08-14T06:08:10Z</dcterms:modified>
</cp:coreProperties>
</file>